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840" yWindow="600" windowWidth="27555" windowHeight="10650"/>
  </bookViews>
  <sheets>
    <sheet name="石油-1.基金來源、用途及餘絀預計表" sheetId="1" r:id="rId1"/>
    <sheet name="石油-2.現金流量預計表" sheetId="2" r:id="rId2"/>
    <sheet name="石油-3.基金來源明細表" sheetId="3" r:id="rId3"/>
    <sheet name="石油-4.基金用途明細表" sheetId="4" r:id="rId4"/>
    <sheet name="石油-5.單位(或計畫)成本分析表" sheetId="5" r:id="rId5"/>
    <sheet name="石油-6.5年來主要業務計畫分析表" sheetId="6" r:id="rId6"/>
    <sheet name="石油-7.員工人數彙計表" sheetId="7" r:id="rId7"/>
    <sheet name="石油-8.用人費用彙計表" sheetId="8" r:id="rId8"/>
    <sheet name="石油-9.媒體政策及業務宣導費彙計表" sheetId="9" r:id="rId9"/>
    <sheet name="石油-10.各項費用彙計表" sheetId="10" r:id="rId10"/>
    <sheet name="石油-11.預計平衡表" sheetId="11" r:id="rId11"/>
    <sheet name="石油-12.資本資產明細表" sheetId="12" r:id="rId12"/>
  </sheets>
  <definedNames>
    <definedName name="A_G_A1">#N/A</definedName>
    <definedName name="NEW" localSheetId="2">#REF!</definedName>
    <definedName name="NEW" localSheetId="4">#REF!</definedName>
    <definedName name="NEW">#REF!</definedName>
    <definedName name="_xlnm.Print_Area" localSheetId="0">'石油-1.基金來源、用途及餘絀預計表'!$A$1:$E$40</definedName>
    <definedName name="_xlnm.Print_Area" localSheetId="9">'石油-10.各項費用彙計表'!$A$1:$G$54</definedName>
    <definedName name="_xlnm.Print_Area" localSheetId="10">'石油-11.預計平衡表'!$A$1:$E$29</definedName>
    <definedName name="_xlnm.Print_Area" localSheetId="11">'石油-12.資本資產明細表'!$A$1:$J$23</definedName>
    <definedName name="_xlnm.Print_Area" localSheetId="1">'石油-2.現金流量預計表'!$A$1:$C$28</definedName>
    <definedName name="_xlnm.Print_Area" localSheetId="2">'石油-3.基金來源明細表'!$A$1:$G$21</definedName>
    <definedName name="_xlnm.Print_Area" localSheetId="3">'石油-4.基金用途明細表'!$A$1:$F$106</definedName>
    <definedName name="_xlnm.Print_Area" localSheetId="4">'石油-5.單位(或計畫)成本分析表'!$A$1:$F$12</definedName>
    <definedName name="_xlnm.Print_Area" localSheetId="5">'石油-6.5年來主要業務計畫分析表'!$A$1:$F$21</definedName>
    <definedName name="_xlnm.Print_Area" localSheetId="6">'石油-7.員工人數彙計表'!$A$1:$J$19</definedName>
    <definedName name="_xlnm.Print_Area" localSheetId="7">'石油-8.用人費用彙計表'!$A$1:$O$18</definedName>
    <definedName name="_xlnm.Print_Area" localSheetId="8">'石油-9.媒體政策及業務宣導費彙計表'!$A$1:$D$18</definedName>
    <definedName name="Print_Area_MI" localSheetId="9">#REF!</definedName>
    <definedName name="Print_Area_MI" localSheetId="10">#REF!</definedName>
    <definedName name="Print_Area_MI" localSheetId="11">#REF!</definedName>
    <definedName name="Print_Area_MI" localSheetId="2">#REF!</definedName>
    <definedName name="Print_Area_MI" localSheetId="3">#REF!</definedName>
    <definedName name="Print_Area_MI" localSheetId="4">#REF!</definedName>
    <definedName name="Print_Area_MI" localSheetId="5">#REF!</definedName>
    <definedName name="Print_Area_MI" localSheetId="6">#REF!</definedName>
    <definedName name="Print_Area_MI" localSheetId="7">#REF!</definedName>
    <definedName name="Print_Area_MI">#REF!</definedName>
    <definedName name="_xlnm.Print_Titles" localSheetId="9">'石油-10.各項費用彙計表'!$1:$7</definedName>
    <definedName name="_xlnm.Print_Titles" localSheetId="10">'石油-11.預計平衡表'!$6:$6</definedName>
    <definedName name="_xlnm.Print_Titles" localSheetId="1">'石油-2.現金流量預計表'!$6:$6</definedName>
    <definedName name="_xlnm.Print_Titles" localSheetId="3">'石油-4.基金用途明細表'!$1:$6</definedName>
    <definedName name="目的">#N/A</definedName>
    <definedName name="石油">#REF!</definedName>
    <definedName name="石油1">#REF!</definedName>
    <definedName name="再生">#REF!</definedName>
    <definedName name="再生1">#REF!</definedName>
    <definedName name="能源">#REF!</definedName>
  </definedNames>
  <calcPr calcId="145621"/>
</workbook>
</file>

<file path=xl/calcChain.xml><?xml version="1.0" encoding="utf-8"?>
<calcChain xmlns="http://schemas.openxmlformats.org/spreadsheetml/2006/main">
  <c r="I22" i="12" l="1"/>
  <c r="F22" i="12"/>
  <c r="D22" i="12"/>
  <c r="C22" i="12"/>
  <c r="B22" i="12"/>
  <c r="J20" i="12"/>
  <c r="J19" i="12"/>
  <c r="J18" i="12"/>
  <c r="J17" i="12"/>
  <c r="J16" i="12"/>
  <c r="J15" i="12"/>
  <c r="J14" i="12"/>
  <c r="J13" i="12"/>
  <c r="J12" i="12"/>
  <c r="J11" i="12"/>
  <c r="J10" i="12"/>
  <c r="J9" i="12"/>
  <c r="D28" i="11"/>
  <c r="D27" i="11" s="1"/>
  <c r="D26" i="11" s="1"/>
  <c r="C28" i="11"/>
  <c r="C27" i="11" s="1"/>
  <c r="A27" i="11"/>
  <c r="A26" i="11"/>
  <c r="E25" i="11"/>
  <c r="D24" i="11"/>
  <c r="C24" i="11"/>
  <c r="A24" i="11"/>
  <c r="E23" i="11"/>
  <c r="E22" i="11"/>
  <c r="E21" i="11"/>
  <c r="D20" i="11"/>
  <c r="C20" i="11"/>
  <c r="E20" i="11" s="1"/>
  <c r="A20" i="11"/>
  <c r="A19" i="11" s="1"/>
  <c r="A29" i="11" s="1"/>
  <c r="D19" i="11"/>
  <c r="C19" i="11"/>
  <c r="E17" i="11"/>
  <c r="D16" i="11"/>
  <c r="C16" i="11"/>
  <c r="A16" i="11"/>
  <c r="E15" i="11"/>
  <c r="E14" i="11"/>
  <c r="D13" i="11"/>
  <c r="C13" i="11"/>
  <c r="A13" i="11"/>
  <c r="E11" i="11"/>
  <c r="E10" i="11"/>
  <c r="D9" i="11"/>
  <c r="C9" i="11"/>
  <c r="D8" i="11"/>
  <c r="C8" i="11"/>
  <c r="E8" i="11" s="1"/>
  <c r="A8" i="11"/>
  <c r="J22" i="12" l="1"/>
  <c r="E9" i="11"/>
  <c r="E24" i="11"/>
  <c r="D7" i="11"/>
  <c r="D18" i="11" s="1"/>
  <c r="D29" i="11"/>
  <c r="C7" i="11"/>
  <c r="E7" i="11" s="1"/>
  <c r="A7" i="11"/>
  <c r="A18" i="11" s="1"/>
  <c r="E13" i="11"/>
  <c r="C18" i="11"/>
  <c r="E18" i="11" s="1"/>
  <c r="C26" i="11"/>
  <c r="E26" i="11" s="1"/>
  <c r="E27" i="11"/>
  <c r="C29" i="11"/>
  <c r="E29" i="11" s="1"/>
  <c r="E16" i="11"/>
  <c r="E28" i="11"/>
  <c r="E19" i="11"/>
  <c r="D51" i="10"/>
  <c r="G50" i="10"/>
  <c r="D50" i="10" s="1"/>
  <c r="F50" i="10"/>
  <c r="B50" i="10"/>
  <c r="A50" i="10"/>
  <c r="D49" i="10"/>
  <c r="G48" i="10"/>
  <c r="F48" i="10"/>
  <c r="E48" i="10"/>
  <c r="B48" i="10"/>
  <c r="A48" i="10"/>
  <c r="D47" i="10"/>
  <c r="D46" i="10"/>
  <c r="D45" i="10"/>
  <c r="B45" i="10"/>
  <c r="A45" i="10"/>
  <c r="A43" i="10" s="1"/>
  <c r="D44" i="10"/>
  <c r="G43" i="10"/>
  <c r="F43" i="10"/>
  <c r="E43" i="10"/>
  <c r="B43" i="10"/>
  <c r="D42" i="10"/>
  <c r="D40" i="10"/>
  <c r="G38" i="10"/>
  <c r="F38" i="10"/>
  <c r="E38" i="10"/>
  <c r="B38" i="10"/>
  <c r="A38" i="10"/>
  <c r="D37" i="10"/>
  <c r="D36" i="10"/>
  <c r="G35" i="10"/>
  <c r="F35" i="10"/>
  <c r="D35" i="10" s="1"/>
  <c r="E35" i="10"/>
  <c r="B35" i="10"/>
  <c r="A35" i="10"/>
  <c r="D34" i="10"/>
  <c r="D32" i="10"/>
  <c r="G29" i="10"/>
  <c r="F29" i="10"/>
  <c r="E29" i="10"/>
  <c r="B29" i="10"/>
  <c r="A29" i="10"/>
  <c r="D28" i="10"/>
  <c r="D27" i="10"/>
  <c r="G26" i="10"/>
  <c r="F26" i="10"/>
  <c r="E26" i="10"/>
  <c r="B26" i="10"/>
  <c r="A26" i="10"/>
  <c r="E25" i="10"/>
  <c r="D25" i="10"/>
  <c r="B25" i="10"/>
  <c r="B15" i="10" s="1"/>
  <c r="A25" i="10"/>
  <c r="E24" i="10"/>
  <c r="D24" i="10"/>
  <c r="E23" i="10"/>
  <c r="D23" i="10" s="1"/>
  <c r="D22" i="10"/>
  <c r="D21" i="10"/>
  <c r="D20" i="10"/>
  <c r="D19" i="10"/>
  <c r="D18" i="10"/>
  <c r="D17" i="10"/>
  <c r="G15" i="10"/>
  <c r="F15" i="10"/>
  <c r="A15" i="10"/>
  <c r="D14" i="10"/>
  <c r="D13" i="10"/>
  <c r="D12" i="10"/>
  <c r="D11" i="10"/>
  <c r="D10" i="10"/>
  <c r="D9" i="10"/>
  <c r="G8" i="10"/>
  <c r="F8" i="10"/>
  <c r="E8" i="10"/>
  <c r="B8" i="10"/>
  <c r="A8" i="10"/>
  <c r="B18" i="9"/>
  <c r="D29" i="10" l="1"/>
  <c r="D26" i="10"/>
  <c r="A53" i="10"/>
  <c r="B53" i="10"/>
  <c r="D48" i="10"/>
  <c r="F53" i="10"/>
  <c r="D43" i="10"/>
  <c r="G53" i="10"/>
  <c r="D38" i="10"/>
  <c r="E15" i="10"/>
  <c r="D8" i="10"/>
  <c r="J17" i="8"/>
  <c r="I17" i="8"/>
  <c r="B17" i="8"/>
  <c r="O10" i="8"/>
  <c r="M10" i="8"/>
  <c r="M9" i="8"/>
  <c r="O9" i="8" s="1"/>
  <c r="N8" i="8"/>
  <c r="N17" i="8" s="1"/>
  <c r="L8" i="8"/>
  <c r="L17" i="8" s="1"/>
  <c r="K8" i="8"/>
  <c r="K17" i="8" s="1"/>
  <c r="J8" i="8"/>
  <c r="I8" i="8"/>
  <c r="H8" i="8"/>
  <c r="H17" i="8" s="1"/>
  <c r="G8" i="8"/>
  <c r="G17" i="8" s="1"/>
  <c r="F8" i="8"/>
  <c r="F17" i="8" s="1"/>
  <c r="E8" i="8"/>
  <c r="E17" i="8" s="1"/>
  <c r="D8" i="8"/>
  <c r="D17" i="8" s="1"/>
  <c r="C8" i="8"/>
  <c r="C17" i="8" s="1"/>
  <c r="B8" i="8"/>
  <c r="E11" i="5"/>
  <c r="D102" i="4"/>
  <c r="C102" i="4"/>
  <c r="A102" i="4"/>
  <c r="A99" i="4" s="1"/>
  <c r="D100" i="4"/>
  <c r="D99" i="4" s="1"/>
  <c r="C100" i="4"/>
  <c r="C99" i="4" s="1"/>
  <c r="A100" i="4"/>
  <c r="D97" i="4"/>
  <c r="C97" i="4"/>
  <c r="A97" i="4"/>
  <c r="D70" i="4"/>
  <c r="D69" i="4" s="1"/>
  <c r="C69" i="4"/>
  <c r="A69" i="4"/>
  <c r="D67" i="4"/>
  <c r="C67" i="4"/>
  <c r="A67" i="4"/>
  <c r="D63" i="4"/>
  <c r="C63" i="4"/>
  <c r="A63" i="4"/>
  <c r="A61" i="4"/>
  <c r="D60" i="4"/>
  <c r="D8" i="4"/>
  <c r="D7" i="4" s="1"/>
  <c r="C8" i="4"/>
  <c r="A8" i="4"/>
  <c r="C7" i="4"/>
  <c r="E19" i="3"/>
  <c r="E14" i="3"/>
  <c r="E11" i="3"/>
  <c r="E9" i="3"/>
  <c r="E21" i="3" s="1"/>
  <c r="B27" i="2"/>
  <c r="B25" i="2"/>
  <c r="B9" i="2"/>
  <c r="B13" i="2" s="1"/>
  <c r="B26" i="2" s="1"/>
  <c r="B28" i="2" s="1"/>
  <c r="D37" i="1"/>
  <c r="C37" i="1"/>
  <c r="E35" i="1"/>
  <c r="E34" i="1"/>
  <c r="E32" i="1"/>
  <c r="E31" i="1"/>
  <c r="E30" i="1"/>
  <c r="E28" i="1"/>
  <c r="D27" i="1"/>
  <c r="C27" i="1"/>
  <c r="A27" i="1"/>
  <c r="E26" i="1"/>
  <c r="D25" i="1"/>
  <c r="E25" i="1" s="1"/>
  <c r="C25" i="1"/>
  <c r="A25" i="1"/>
  <c r="E24" i="1"/>
  <c r="E23" i="1"/>
  <c r="D22" i="1"/>
  <c r="C22" i="1"/>
  <c r="E22" i="1" s="1"/>
  <c r="A22" i="1"/>
  <c r="E21" i="1"/>
  <c r="E20" i="1"/>
  <c r="E19" i="1"/>
  <c r="E18" i="1"/>
  <c r="E17" i="1"/>
  <c r="D16" i="1"/>
  <c r="C16" i="1"/>
  <c r="E16" i="1" s="1"/>
  <c r="A16" i="1"/>
  <c r="E15" i="1"/>
  <c r="E14" i="1"/>
  <c r="D13" i="1"/>
  <c r="C13" i="1"/>
  <c r="E13" i="1" s="1"/>
  <c r="A13" i="1"/>
  <c r="E12" i="1"/>
  <c r="E11" i="1"/>
  <c r="E10" i="1"/>
  <c r="E9" i="1"/>
  <c r="D8" i="1"/>
  <c r="C8" i="1"/>
  <c r="E8" i="1" s="1"/>
  <c r="A8" i="1"/>
  <c r="A7" i="1" s="1"/>
  <c r="A36" i="1" s="1"/>
  <c r="A39" i="1" s="1"/>
  <c r="A7" i="4" l="1"/>
  <c r="A105" i="4" s="1"/>
  <c r="D7" i="1"/>
  <c r="D36" i="1" s="1"/>
  <c r="D39" i="1" s="1"/>
  <c r="C105" i="4"/>
  <c r="E7" i="1"/>
  <c r="C7" i="1"/>
  <c r="C36" i="1" s="1"/>
  <c r="C39" i="1" s="1"/>
  <c r="E39" i="1" s="1"/>
  <c r="E27" i="1"/>
  <c r="E37" i="1"/>
  <c r="D15" i="10"/>
  <c r="E53" i="10"/>
  <c r="D53" i="10" s="1"/>
  <c r="M17" i="8"/>
  <c r="O17" i="8" s="1"/>
  <c r="M8" i="8"/>
  <c r="O8" i="8" s="1"/>
  <c r="D105" i="4"/>
  <c r="E36" i="1"/>
</calcChain>
</file>

<file path=xl/sharedStrings.xml><?xml version="1.0" encoding="utf-8"?>
<sst xmlns="http://schemas.openxmlformats.org/spreadsheetml/2006/main" count="556" uniqueCount="499">
  <si>
    <t>經濟部能源署</t>
    <phoneticPr fontId="5" type="noConversion"/>
  </si>
  <si>
    <t>石油基金</t>
    <phoneticPr fontId="5" type="noConversion"/>
  </si>
  <si>
    <r>
      <t>基金來源</t>
    </r>
    <r>
      <rPr>
        <sz val="18"/>
        <rFont val="新細明體"/>
        <family val="1"/>
        <charset val="136"/>
      </rPr>
      <t>、</t>
    </r>
    <r>
      <rPr>
        <sz val="18"/>
        <rFont val="標楷體"/>
        <family val="4"/>
        <charset val="136"/>
      </rPr>
      <t>用途及餘絀預計表</t>
    </r>
    <phoneticPr fontId="5" type="noConversion"/>
  </si>
  <si>
    <r>
      <rPr>
        <sz val="12"/>
        <rFont val="標楷體"/>
        <family val="4"/>
        <charset val="136"/>
      </rPr>
      <t>中華民國</t>
    </r>
    <r>
      <rPr>
        <sz val="12"/>
        <rFont val="Times New Roman"/>
        <family val="1"/>
      </rPr>
      <t>113</t>
    </r>
    <r>
      <rPr>
        <sz val="12"/>
        <rFont val="標楷體"/>
        <family val="4"/>
        <charset val="136"/>
      </rPr>
      <t>年度</t>
    </r>
    <phoneticPr fontId="5" type="noConversion"/>
  </si>
  <si>
    <t>單位：新台幣千元</t>
    <phoneticPr fontId="9" type="noConversion"/>
  </si>
  <si>
    <r>
      <rPr>
        <sz val="12"/>
        <rFont val="標楷體"/>
        <family val="4"/>
        <charset val="136"/>
      </rPr>
      <t>前年度決算數</t>
    </r>
    <phoneticPr fontId="9" type="noConversion"/>
  </si>
  <si>
    <r>
      <rPr>
        <sz val="12"/>
        <rFont val="標楷體"/>
        <family val="4"/>
        <charset val="136"/>
      </rPr>
      <t>項　　　　　　目</t>
    </r>
    <phoneticPr fontId="9" type="noConversion"/>
  </si>
  <si>
    <r>
      <rPr>
        <sz val="12"/>
        <rFont val="標楷體"/>
        <family val="4"/>
        <charset val="136"/>
      </rPr>
      <t>本年度預算數</t>
    </r>
    <phoneticPr fontId="5" type="noConversion"/>
  </si>
  <si>
    <r>
      <rPr>
        <sz val="12"/>
        <rFont val="標楷體"/>
        <family val="4"/>
        <charset val="136"/>
      </rPr>
      <t>上年度預算數</t>
    </r>
    <phoneticPr fontId="5" type="noConversion"/>
  </si>
  <si>
    <r>
      <rPr>
        <sz val="12"/>
        <rFont val="標楷體"/>
        <family val="4"/>
        <charset val="136"/>
      </rPr>
      <t>比較增減</t>
    </r>
    <r>
      <rPr>
        <sz val="12"/>
        <rFont val="Times New Roman"/>
        <family val="1"/>
      </rPr>
      <t>(</t>
    </r>
    <r>
      <rPr>
        <sz val="12"/>
        <rFont val="標楷體"/>
        <family val="4"/>
        <charset val="136"/>
      </rPr>
      <t>－</t>
    </r>
    <r>
      <rPr>
        <sz val="12"/>
        <rFont val="Times New Roman"/>
        <family val="1"/>
      </rPr>
      <t>)</t>
    </r>
    <phoneticPr fontId="5" type="noConversion"/>
  </si>
  <si>
    <t>基金來源</t>
    <phoneticPr fontId="5" type="noConversion"/>
  </si>
  <si>
    <t>徵收及依法分配收入</t>
    <phoneticPr fontId="9" type="noConversion"/>
  </si>
  <si>
    <r>
      <t>(1)</t>
    </r>
    <r>
      <rPr>
        <sz val="12"/>
        <rFont val="標楷體"/>
        <family val="4"/>
        <charset val="136"/>
      </rPr>
      <t>推廣貿易服務費收入</t>
    </r>
    <phoneticPr fontId="9" type="noConversion"/>
  </si>
  <si>
    <r>
      <t>(2)</t>
    </r>
    <r>
      <rPr>
        <sz val="12"/>
        <rFont val="標楷體"/>
        <family val="4"/>
        <charset val="136"/>
      </rPr>
      <t>能源研究發展收入</t>
    </r>
    <phoneticPr fontId="9" type="noConversion"/>
  </si>
  <si>
    <t>石油業務管理收入</t>
    <phoneticPr fontId="9" type="noConversion"/>
  </si>
  <si>
    <r>
      <t>(4)</t>
    </r>
    <r>
      <rPr>
        <sz val="12"/>
        <rFont val="標楷體"/>
        <family val="4"/>
        <charset val="136"/>
      </rPr>
      <t>再生能源發展收入</t>
    </r>
    <phoneticPr fontId="9" type="noConversion"/>
  </si>
  <si>
    <r>
      <t>2.</t>
    </r>
    <r>
      <rPr>
        <sz val="12"/>
        <rFont val="標楷體"/>
        <family val="4"/>
        <charset val="136"/>
      </rPr>
      <t>勞務收入</t>
    </r>
    <phoneticPr fontId="9" type="noConversion"/>
  </si>
  <si>
    <r>
      <t>(1)</t>
    </r>
    <r>
      <rPr>
        <sz val="12"/>
        <rFont val="標楷體"/>
        <family val="4"/>
        <charset val="136"/>
      </rPr>
      <t>服務收入</t>
    </r>
    <phoneticPr fontId="9" type="noConversion"/>
  </si>
  <si>
    <r>
      <t>(2)</t>
    </r>
    <r>
      <rPr>
        <sz val="12"/>
        <rFont val="標楷體"/>
        <family val="4"/>
        <charset val="136"/>
      </rPr>
      <t>其他勞務收入</t>
    </r>
    <phoneticPr fontId="9" type="noConversion"/>
  </si>
  <si>
    <t>財產收入</t>
    <phoneticPr fontId="9" type="noConversion"/>
  </si>
  <si>
    <t>財產處分收入</t>
    <phoneticPr fontId="9" type="noConversion"/>
  </si>
  <si>
    <r>
      <t>(2)</t>
    </r>
    <r>
      <rPr>
        <sz val="12"/>
        <rFont val="標楷體"/>
        <family val="4"/>
        <charset val="136"/>
      </rPr>
      <t>租金收入</t>
    </r>
    <phoneticPr fontId="9" type="noConversion"/>
  </si>
  <si>
    <t>權利金收入</t>
    <phoneticPr fontId="9" type="noConversion"/>
  </si>
  <si>
    <t>利息收入</t>
    <phoneticPr fontId="9" type="noConversion"/>
  </si>
  <si>
    <t>投資收入</t>
    <phoneticPr fontId="9" type="noConversion"/>
  </si>
  <si>
    <t>政府撥入收入</t>
    <phoneticPr fontId="9" type="noConversion"/>
  </si>
  <si>
    <t>公庫撥款收入</t>
    <phoneticPr fontId="9" type="noConversion"/>
  </si>
  <si>
    <t>政府其他撥入收入</t>
    <phoneticPr fontId="9" type="noConversion"/>
  </si>
  <si>
    <t>其他收入</t>
    <phoneticPr fontId="9" type="noConversion"/>
  </si>
  <si>
    <t>雜項收入</t>
    <phoneticPr fontId="9" type="noConversion"/>
  </si>
  <si>
    <t>基金用途</t>
    <phoneticPr fontId="9" type="noConversion"/>
  </si>
  <si>
    <r>
      <t>1.</t>
    </r>
    <r>
      <rPr>
        <sz val="12"/>
        <rFont val="標楷體"/>
        <family val="4"/>
        <charset val="136"/>
      </rPr>
      <t>貿易推廣工作計畫</t>
    </r>
    <phoneticPr fontId="9" type="noConversion"/>
  </si>
  <si>
    <r>
      <t>2.</t>
    </r>
    <r>
      <rPr>
        <sz val="12"/>
        <rFont val="標楷體"/>
        <family val="4"/>
        <charset val="136"/>
      </rPr>
      <t>興建國家會展中心</t>
    </r>
    <r>
      <rPr>
        <sz val="12"/>
        <rFont val="Times New Roman"/>
        <family val="1"/>
      </rPr>
      <t>(</t>
    </r>
    <r>
      <rPr>
        <sz val="12"/>
        <rFont val="標楷體"/>
        <family val="4"/>
        <charset val="136"/>
      </rPr>
      <t>擴建南
  港展覽館</t>
    </r>
    <r>
      <rPr>
        <sz val="12"/>
        <rFont val="Times New Roman"/>
        <family val="1"/>
      </rPr>
      <t>)</t>
    </r>
    <r>
      <rPr>
        <sz val="12"/>
        <rFont val="標楷體"/>
        <family val="4"/>
        <charset val="136"/>
      </rPr>
      <t>計畫</t>
    </r>
    <phoneticPr fontId="9" type="noConversion"/>
  </si>
  <si>
    <r>
      <t>3.</t>
    </r>
    <r>
      <rPr>
        <sz val="12"/>
        <rFont val="標楷體"/>
        <family val="4"/>
        <charset val="136"/>
      </rPr>
      <t>能源研究發展工作計畫</t>
    </r>
    <phoneticPr fontId="9" type="noConversion"/>
  </si>
  <si>
    <t>政府儲油、石油開發及技術研究計畫</t>
    <phoneticPr fontId="9" type="noConversion"/>
  </si>
  <si>
    <r>
      <t>5.</t>
    </r>
    <r>
      <rPr>
        <sz val="12"/>
        <rFont val="標楷體"/>
        <family val="4"/>
        <charset val="136"/>
      </rPr>
      <t>再生能源推廣計畫</t>
    </r>
    <phoneticPr fontId="9" type="noConversion"/>
  </si>
  <si>
    <t>中小企業健全發展計畫</t>
    <phoneticPr fontId="9" type="noConversion"/>
  </si>
  <si>
    <t>一般行政管理計畫</t>
    <phoneticPr fontId="9" type="noConversion"/>
  </si>
  <si>
    <r>
      <t>7.</t>
    </r>
    <r>
      <rPr>
        <sz val="12"/>
        <rFont val="標楷體"/>
        <family val="4"/>
        <charset val="136"/>
      </rPr>
      <t>一般建築及設備計畫</t>
    </r>
    <phoneticPr fontId="9" type="noConversion"/>
  </si>
  <si>
    <r>
      <rPr>
        <b/>
        <sz val="12"/>
        <rFont val="標楷體"/>
        <family val="4"/>
        <charset val="136"/>
      </rPr>
      <t>本期賸餘</t>
    </r>
    <r>
      <rPr>
        <b/>
        <sz val="12"/>
        <rFont val="Times New Roman"/>
        <family val="1"/>
      </rPr>
      <t>(</t>
    </r>
    <r>
      <rPr>
        <b/>
        <sz val="12"/>
        <rFont val="標楷體"/>
        <family val="4"/>
        <charset val="136"/>
      </rPr>
      <t>短絀</t>
    </r>
    <r>
      <rPr>
        <b/>
        <sz val="12"/>
        <rFont val="Times New Roman"/>
        <family val="1"/>
      </rPr>
      <t>)</t>
    </r>
    <phoneticPr fontId="9" type="noConversion"/>
  </si>
  <si>
    <t>期初基金餘額</t>
    <phoneticPr fontId="9" type="noConversion"/>
  </si>
  <si>
    <t>解繳公庫</t>
    <phoneticPr fontId="9" type="noConversion"/>
  </si>
  <si>
    <t>期末基金餘額</t>
    <phoneticPr fontId="9" type="noConversion"/>
  </si>
  <si>
    <r>
      <rPr>
        <sz val="11"/>
        <rFont val="標楷體"/>
        <family val="4"/>
        <charset val="136"/>
      </rPr>
      <t xml:space="preserve">註：
</t>
    </r>
    <r>
      <rPr>
        <sz val="11"/>
        <rFont val="Times New Roman"/>
        <family val="1"/>
      </rPr>
      <t xml:space="preserve"> 1.</t>
    </r>
    <r>
      <rPr>
        <sz val="11"/>
        <rFont val="標楷體"/>
        <family val="4"/>
        <charset val="136"/>
      </rPr>
      <t xml:space="preserve">前年度決算數為審定決算數；上年度預算數為法定預算數。
</t>
    </r>
    <r>
      <rPr>
        <sz val="11"/>
        <rFont val="Times New Roman"/>
        <family val="1"/>
      </rPr>
      <t xml:space="preserve"> 2.</t>
    </r>
    <r>
      <rPr>
        <sz val="11"/>
        <rFont val="標楷體"/>
        <family val="4"/>
        <charset val="136"/>
      </rPr>
      <t xml:space="preserve">前年度決算數細數之和與總數或略有出入，係四捨五入關係。以下各表同。
</t>
    </r>
    <phoneticPr fontId="9" type="noConversion"/>
  </si>
  <si>
    <t>經濟部能源署</t>
    <phoneticPr fontId="5" type="noConversion"/>
  </si>
  <si>
    <t>石油基金</t>
    <phoneticPr fontId="5" type="noConversion"/>
  </si>
  <si>
    <t>現金流量預計表</t>
    <phoneticPr fontId="5" type="noConversion"/>
  </si>
  <si>
    <r>
      <rPr>
        <sz val="12"/>
        <rFont val="標楷體"/>
        <family val="4"/>
        <charset val="136"/>
      </rPr>
      <t>中華民國</t>
    </r>
    <r>
      <rPr>
        <sz val="12"/>
        <rFont val="Times New Roman"/>
        <family val="1"/>
      </rPr>
      <t>113</t>
    </r>
    <r>
      <rPr>
        <sz val="12"/>
        <rFont val="標楷體"/>
        <family val="4"/>
        <charset val="136"/>
      </rPr>
      <t>年度</t>
    </r>
    <phoneticPr fontId="5" type="noConversion"/>
  </si>
  <si>
    <t>單位：新台幣千元</t>
    <phoneticPr fontId="9" type="noConversion"/>
  </si>
  <si>
    <t>項　　　　　　　目</t>
    <phoneticPr fontId="5" type="noConversion"/>
  </si>
  <si>
    <t>預算數</t>
    <phoneticPr fontId="5" type="noConversion"/>
  </si>
  <si>
    <t>說明</t>
    <phoneticPr fontId="5" type="noConversion"/>
  </si>
  <si>
    <t>業務活動之現金流量</t>
    <phoneticPr fontId="5" type="noConversion"/>
  </si>
  <si>
    <r>
      <rPr>
        <sz val="12"/>
        <rFont val="標楷體"/>
        <family val="4"/>
        <charset val="136"/>
      </rPr>
      <t>本期賸餘</t>
    </r>
    <r>
      <rPr>
        <sz val="12"/>
        <rFont val="Times New Roman"/>
        <family val="1"/>
      </rPr>
      <t>(</t>
    </r>
    <r>
      <rPr>
        <sz val="12"/>
        <rFont val="標楷體"/>
        <family val="4"/>
        <charset val="136"/>
      </rPr>
      <t>短絀</t>
    </r>
    <r>
      <rPr>
        <sz val="12"/>
        <rFont val="Times New Roman"/>
        <family val="1"/>
      </rPr>
      <t>)</t>
    </r>
    <phoneticPr fontId="5" type="noConversion"/>
  </si>
  <si>
    <t>調整非現金項目</t>
    <phoneticPr fontId="5" type="noConversion"/>
  </si>
  <si>
    <r>
      <t xml:space="preserve">  1.</t>
    </r>
    <r>
      <rPr>
        <sz val="12"/>
        <rFont val="標楷體"/>
        <family val="4"/>
        <charset val="136"/>
      </rPr>
      <t>提存呆帳</t>
    </r>
    <phoneticPr fontId="5" type="noConversion"/>
  </si>
  <si>
    <r>
      <t xml:space="preserve">  2.</t>
    </r>
    <r>
      <rPr>
        <sz val="12"/>
        <rFont val="標楷體"/>
        <family val="4"/>
        <charset val="136"/>
      </rPr>
      <t>流動資產淨減</t>
    </r>
    <r>
      <rPr>
        <sz val="12"/>
        <rFont val="Times New Roman"/>
        <family val="1"/>
      </rPr>
      <t>(</t>
    </r>
    <r>
      <rPr>
        <sz val="12"/>
        <rFont val="標楷體"/>
        <family val="4"/>
        <charset val="136"/>
      </rPr>
      <t>淨增</t>
    </r>
    <r>
      <rPr>
        <sz val="12"/>
        <rFont val="Times New Roman"/>
        <family val="1"/>
      </rPr>
      <t>)</t>
    </r>
    <phoneticPr fontId="5" type="noConversion"/>
  </si>
  <si>
    <r>
      <t xml:space="preserve">  3.</t>
    </r>
    <r>
      <rPr>
        <sz val="12"/>
        <rFont val="標楷體"/>
        <family val="4"/>
        <charset val="136"/>
      </rPr>
      <t>流動負債淨增</t>
    </r>
    <r>
      <rPr>
        <sz val="12"/>
        <rFont val="Times New Roman"/>
        <family val="1"/>
      </rPr>
      <t>(</t>
    </r>
    <r>
      <rPr>
        <sz val="12"/>
        <rFont val="標楷體"/>
        <family val="4"/>
        <charset val="136"/>
      </rPr>
      <t>淨減</t>
    </r>
    <r>
      <rPr>
        <sz val="12"/>
        <rFont val="Times New Roman"/>
        <family val="1"/>
      </rPr>
      <t>)</t>
    </r>
    <phoneticPr fontId="5" type="noConversion"/>
  </si>
  <si>
    <r>
      <rPr>
        <sz val="12"/>
        <rFont val="標楷體"/>
        <family val="4"/>
        <charset val="136"/>
      </rPr>
      <t>業務活動之淨現金流入</t>
    </r>
    <r>
      <rPr>
        <sz val="12"/>
        <rFont val="Times New Roman"/>
        <family val="1"/>
      </rPr>
      <t>(</t>
    </r>
    <r>
      <rPr>
        <sz val="12"/>
        <rFont val="標楷體"/>
        <family val="4"/>
        <charset val="136"/>
      </rPr>
      <t>流出</t>
    </r>
    <r>
      <rPr>
        <sz val="12"/>
        <rFont val="Times New Roman"/>
        <family val="1"/>
      </rPr>
      <t>)</t>
    </r>
    <phoneticPr fontId="5" type="noConversion"/>
  </si>
  <si>
    <t>其他活動之現金流量</t>
    <phoneticPr fontId="5" type="noConversion"/>
  </si>
  <si>
    <t>減少短期投資及短期貸墊款</t>
    <phoneticPr fontId="5" type="noConversion"/>
  </si>
  <si>
    <t>減少投資、長期應收款項、貸墊款及準備金</t>
    <phoneticPr fontId="5" type="noConversion"/>
  </si>
  <si>
    <t>減少其他資產</t>
    <phoneticPr fontId="5" type="noConversion"/>
  </si>
  <si>
    <t>增加短期債務及其他負債</t>
    <phoneticPr fontId="5" type="noConversion"/>
  </si>
  <si>
    <t>其他項目之現金流入</t>
    <phoneticPr fontId="5" type="noConversion"/>
  </si>
  <si>
    <t>增加短期投資及短期貸墊款</t>
    <phoneticPr fontId="5" type="noConversion"/>
  </si>
  <si>
    <t>增加投資、長期應收款項、貸墊款及準備金</t>
    <phoneticPr fontId="5" type="noConversion"/>
  </si>
  <si>
    <t>增加其他資產</t>
    <phoneticPr fontId="5" type="noConversion"/>
  </si>
  <si>
    <t>減少短期債務及其他負債</t>
    <phoneticPr fontId="5" type="noConversion"/>
  </si>
  <si>
    <t>其他項目之現金流出</t>
    <phoneticPr fontId="5" type="noConversion"/>
  </si>
  <si>
    <r>
      <rPr>
        <sz val="12"/>
        <rFont val="標楷體"/>
        <family val="4"/>
        <charset val="136"/>
      </rPr>
      <t>其他活動之淨現金流入</t>
    </r>
    <r>
      <rPr>
        <sz val="12"/>
        <rFont val="Times New Roman"/>
        <family val="1"/>
      </rPr>
      <t>(</t>
    </r>
    <r>
      <rPr>
        <sz val="12"/>
        <rFont val="標楷體"/>
        <family val="4"/>
        <charset val="136"/>
      </rPr>
      <t>流出</t>
    </r>
    <r>
      <rPr>
        <sz val="12"/>
        <rFont val="Times New Roman"/>
        <family val="1"/>
      </rPr>
      <t>)</t>
    </r>
    <phoneticPr fontId="5" type="noConversion"/>
  </si>
  <si>
    <r>
      <t>現金及約當現金之淨增</t>
    </r>
    <r>
      <rPr>
        <sz val="12"/>
        <rFont val="Times New Roman"/>
        <family val="1"/>
      </rPr>
      <t>(</t>
    </r>
    <r>
      <rPr>
        <sz val="12"/>
        <rFont val="標楷體"/>
        <family val="4"/>
        <charset val="136"/>
      </rPr>
      <t>淨減</t>
    </r>
    <r>
      <rPr>
        <sz val="12"/>
        <rFont val="Times New Roman"/>
        <family val="1"/>
      </rPr>
      <t>)</t>
    </r>
    <phoneticPr fontId="5" type="noConversion"/>
  </si>
  <si>
    <t>期初現金及約當現金</t>
    <phoneticPr fontId="5" type="noConversion"/>
  </si>
  <si>
    <t>期末現金及約當現金</t>
    <phoneticPr fontId="5" type="noConversion"/>
  </si>
  <si>
    <t>經濟部能源署</t>
    <phoneticPr fontId="16" type="noConversion"/>
  </si>
  <si>
    <t>石油基金</t>
    <phoneticPr fontId="16" type="noConversion"/>
  </si>
  <si>
    <t>基金來源明細表</t>
  </si>
  <si>
    <r>
      <t xml:space="preserve"> </t>
    </r>
    <r>
      <rPr>
        <sz val="12"/>
        <rFont val="標楷體"/>
        <family val="4"/>
        <charset val="136"/>
      </rPr>
      <t>中華民國</t>
    </r>
    <r>
      <rPr>
        <sz val="12"/>
        <rFont val="Times New Roman"/>
        <family val="1"/>
      </rPr>
      <t>113</t>
    </r>
    <r>
      <rPr>
        <sz val="12"/>
        <rFont val="標楷體"/>
        <family val="4"/>
        <charset val="136"/>
      </rPr>
      <t>年度</t>
    </r>
    <phoneticPr fontId="16" type="noConversion"/>
  </si>
  <si>
    <t xml:space="preserve">                                                       </t>
    <phoneticPr fontId="16" type="noConversion"/>
  </si>
  <si>
    <r>
      <t>單位</t>
    </r>
    <r>
      <rPr>
        <sz val="12"/>
        <rFont val="標楷體"/>
        <family val="4"/>
        <charset val="136"/>
      </rPr>
      <t>：新臺幣千元</t>
    </r>
    <phoneticPr fontId="16" type="noConversion"/>
  </si>
  <si>
    <t>科目及業務項目</t>
  </si>
  <si>
    <t>單位</t>
  </si>
  <si>
    <t>預        算        數</t>
    <phoneticPr fontId="16" type="noConversion"/>
  </si>
  <si>
    <t>說            明</t>
    <phoneticPr fontId="16" type="noConversion"/>
  </si>
  <si>
    <t>數量</t>
    <phoneticPr fontId="9" type="noConversion"/>
  </si>
  <si>
    <t>利(費)率</t>
    <phoneticPr fontId="9" type="noConversion"/>
  </si>
  <si>
    <r>
      <rPr>
        <sz val="12"/>
        <rFont val="標楷體"/>
        <family val="4"/>
        <charset val="136"/>
      </rPr>
      <t>金</t>
    </r>
    <r>
      <rPr>
        <sz val="12"/>
        <rFont val="Times New Roman"/>
        <family val="1"/>
      </rPr>
      <t xml:space="preserve">    </t>
    </r>
    <r>
      <rPr>
        <sz val="12"/>
        <rFont val="標楷體"/>
        <family val="4"/>
        <charset val="136"/>
      </rPr>
      <t>額</t>
    </r>
    <phoneticPr fontId="16" type="noConversion"/>
  </si>
  <si>
    <t>(業務量)</t>
  </si>
  <si>
    <t>徵收及依法分配收入</t>
    <phoneticPr fontId="9" type="noConversion"/>
  </si>
  <si>
    <t xml:space="preserve">    </t>
  </si>
  <si>
    <t>石油業務管理收入</t>
    <phoneticPr fontId="9" type="noConversion"/>
  </si>
  <si>
    <t xml:space="preserve"> </t>
  </si>
  <si>
    <r>
      <t>探採或輸入石油等業者依石油管理法第</t>
    </r>
    <r>
      <rPr>
        <sz val="12"/>
        <rFont val="Times New Roman"/>
        <family val="1"/>
      </rPr>
      <t>34</t>
    </r>
    <r>
      <rPr>
        <sz val="12"/>
        <rFont val="標楷體"/>
        <family val="4"/>
        <charset val="136"/>
      </rPr>
      <t>條規定所繳交之收入。</t>
    </r>
    <phoneticPr fontId="9" type="noConversion"/>
  </si>
  <si>
    <t>財產收入</t>
    <phoneticPr fontId="9" type="noConversion"/>
  </si>
  <si>
    <t>權利金收入</t>
    <phoneticPr fontId="9" type="noConversion"/>
  </si>
  <si>
    <r>
      <rPr>
        <sz val="12"/>
        <rFont val="標楷體"/>
        <family val="4"/>
        <charset val="136"/>
      </rPr>
      <t>科技計畫衍生之能源技術移轉權利金及技術授權金收入。</t>
    </r>
    <phoneticPr fontId="9" type="noConversion"/>
  </si>
  <si>
    <t>利息收入</t>
    <phoneticPr fontId="9" type="noConversion"/>
  </si>
  <si>
    <r>
      <rPr>
        <sz val="12"/>
        <rFont val="標楷體"/>
        <family val="4"/>
        <charset val="136"/>
      </rPr>
      <t>金融機構存款利息收入。</t>
    </r>
    <phoneticPr fontId="9" type="noConversion"/>
  </si>
  <si>
    <t>政府撥入收入</t>
    <phoneticPr fontId="9" type="noConversion"/>
  </si>
  <si>
    <r>
      <rPr>
        <sz val="12"/>
        <rFont val="標楷體"/>
        <family val="4"/>
        <charset val="136"/>
      </rPr>
      <t>公庫撥款收入</t>
    </r>
    <phoneticPr fontId="9" type="noConversion"/>
  </si>
  <si>
    <r>
      <rPr>
        <sz val="12"/>
        <rFont val="標楷體"/>
        <family val="4"/>
        <charset val="136"/>
      </rPr>
      <t>公庫撥補款</t>
    </r>
    <r>
      <rPr>
        <sz val="12"/>
        <rFont val="Times New Roman"/>
        <family val="1"/>
      </rPr>
      <t>6,978,000</t>
    </r>
    <r>
      <rPr>
        <sz val="12"/>
        <rFont val="標楷體"/>
        <family val="4"/>
        <charset val="136"/>
      </rPr>
      <t>千元</t>
    </r>
    <r>
      <rPr>
        <sz val="12"/>
        <rFont val="新細明體"/>
        <family val="1"/>
        <charset val="136"/>
      </rPr>
      <t>：</t>
    </r>
    <phoneticPr fontId="5" type="noConversion"/>
  </si>
  <si>
    <r>
      <rPr>
        <sz val="12"/>
        <rFont val="標楷體"/>
        <family val="4"/>
        <charset val="136"/>
      </rPr>
      <t>一、</t>
    </r>
    <phoneticPr fontId="5" type="noConversion"/>
  </si>
  <si>
    <r>
      <rPr>
        <sz val="12"/>
        <rFont val="標楷體"/>
        <family val="4"/>
        <charset val="136"/>
      </rPr>
      <t>電動機車產業環境加值補助計畫</t>
    </r>
    <r>
      <rPr>
        <sz val="12"/>
        <rFont val="Times New Roman"/>
        <family val="1"/>
      </rPr>
      <t>678,000</t>
    </r>
    <r>
      <rPr>
        <sz val="12"/>
        <rFont val="標楷體"/>
        <family val="4"/>
        <charset val="136"/>
      </rPr>
      <t>千元。</t>
    </r>
    <phoneticPr fontId="9" type="noConversion"/>
  </si>
  <si>
    <r>
      <rPr>
        <sz val="12"/>
        <rFont val="標楷體"/>
        <family val="4"/>
        <charset val="136"/>
      </rPr>
      <t>二、</t>
    </r>
    <phoneticPr fontId="5" type="noConversion"/>
  </si>
  <si>
    <r>
      <rPr>
        <sz val="12"/>
        <rFont val="標楷體"/>
        <family val="4"/>
        <charset val="136"/>
      </rPr>
      <t>商業服務業節能設備補助計畫</t>
    </r>
    <r>
      <rPr>
        <sz val="12"/>
        <rFont val="Times New Roman"/>
        <family val="1"/>
      </rPr>
      <t>1,000,000</t>
    </r>
    <r>
      <rPr>
        <sz val="12"/>
        <rFont val="標楷體"/>
        <family val="4"/>
        <charset val="136"/>
      </rPr>
      <t>千元。</t>
    </r>
    <phoneticPr fontId="9" type="noConversion"/>
  </si>
  <si>
    <r>
      <rPr>
        <sz val="12"/>
        <rFont val="標楷體"/>
        <family val="4"/>
        <charset val="136"/>
      </rPr>
      <t>三、</t>
    </r>
    <phoneticPr fontId="9" type="noConversion"/>
  </si>
  <si>
    <r>
      <rPr>
        <sz val="12"/>
        <rFont val="標楷體"/>
        <family val="4"/>
        <charset val="136"/>
      </rPr>
      <t>住宅能效提升計畫</t>
    </r>
    <r>
      <rPr>
        <sz val="12"/>
        <rFont val="Times New Roman"/>
        <family val="1"/>
      </rPr>
      <t>5,300,000</t>
    </r>
    <r>
      <rPr>
        <sz val="12"/>
        <rFont val="標楷體"/>
        <family val="4"/>
        <charset val="136"/>
      </rPr>
      <t>千元。</t>
    </r>
    <phoneticPr fontId="9" type="noConversion"/>
  </si>
  <si>
    <t>其他收入</t>
    <phoneticPr fontId="9" type="noConversion"/>
  </si>
  <si>
    <t>雜項收入</t>
    <phoneticPr fontId="9" type="noConversion"/>
  </si>
  <si>
    <r>
      <rPr>
        <sz val="12"/>
        <rFont val="標楷體"/>
        <family val="4"/>
        <charset val="136"/>
      </rPr>
      <t>業者分期繳回礦區探勘計畫補助款及回饋金與其他衍生性收入等。</t>
    </r>
    <phoneticPr fontId="9" type="noConversion"/>
  </si>
  <si>
    <r>
      <rPr>
        <b/>
        <sz val="12"/>
        <rFont val="標楷體"/>
        <family val="4"/>
        <charset val="136"/>
      </rPr>
      <t>總</t>
    </r>
    <r>
      <rPr>
        <b/>
        <sz val="12"/>
        <rFont val="Times New Roman"/>
        <family val="1"/>
      </rPr>
      <t xml:space="preserve">       </t>
    </r>
    <r>
      <rPr>
        <b/>
        <sz val="12"/>
        <rFont val="標楷體"/>
        <family val="4"/>
        <charset val="136"/>
      </rPr>
      <t>計</t>
    </r>
    <phoneticPr fontId="5" type="noConversion"/>
  </si>
  <si>
    <t>經濟部能源署</t>
    <phoneticPr fontId="9" type="noConversion"/>
  </si>
  <si>
    <t>石油基金</t>
    <phoneticPr fontId="16" type="noConversion"/>
  </si>
  <si>
    <t>基金用途明細表</t>
  </si>
  <si>
    <r>
      <t>中華民國</t>
    </r>
    <r>
      <rPr>
        <sz val="12"/>
        <rFont val="Times New Roman"/>
        <family val="1"/>
      </rPr>
      <t>113</t>
    </r>
    <r>
      <rPr>
        <sz val="12"/>
        <rFont val="標楷體"/>
        <family val="4"/>
        <charset val="136"/>
      </rPr>
      <t>年度</t>
    </r>
    <phoneticPr fontId="16" type="noConversion"/>
  </si>
  <si>
    <t>單位：新臺幣千元</t>
    <phoneticPr fontId="16" type="noConversion"/>
  </si>
  <si>
    <r>
      <t>前年度</t>
    </r>
    <r>
      <rPr>
        <sz val="12"/>
        <rFont val="Times New Roman"/>
        <family val="1"/>
      </rPr>
      <t xml:space="preserve">
</t>
    </r>
    <r>
      <rPr>
        <sz val="12"/>
        <rFont val="標楷體"/>
        <family val="4"/>
        <charset val="136"/>
      </rPr>
      <t>決算數</t>
    </r>
    <phoneticPr fontId="16" type="noConversion"/>
  </si>
  <si>
    <t>業務計畫及
用途別科目</t>
    <phoneticPr fontId="9" type="noConversion"/>
  </si>
  <si>
    <r>
      <t>本年度</t>
    </r>
    <r>
      <rPr>
        <sz val="12"/>
        <rFont val="Times New Roman"/>
        <family val="1"/>
      </rPr>
      <t xml:space="preserve">                </t>
    </r>
    <r>
      <rPr>
        <sz val="12"/>
        <rFont val="標楷體"/>
        <family val="4"/>
        <charset val="136"/>
      </rPr>
      <t>預算數</t>
    </r>
    <phoneticPr fontId="16" type="noConversion"/>
  </si>
  <si>
    <r>
      <t>上年度</t>
    </r>
    <r>
      <rPr>
        <sz val="12"/>
        <rFont val="Times New Roman"/>
        <family val="1"/>
      </rPr>
      <t xml:space="preserve">  
</t>
    </r>
    <r>
      <rPr>
        <sz val="12"/>
        <rFont val="標楷體"/>
        <family val="4"/>
        <charset val="136"/>
      </rPr>
      <t>預算數</t>
    </r>
    <phoneticPr fontId="16" type="noConversion"/>
  </si>
  <si>
    <r>
      <t>計</t>
    </r>
    <r>
      <rPr>
        <sz val="12"/>
        <rFont val="Times New Roman"/>
        <family val="1"/>
      </rPr>
      <t xml:space="preserve">  </t>
    </r>
    <r>
      <rPr>
        <sz val="12"/>
        <rFont val="標楷體"/>
        <family val="4"/>
        <charset val="136"/>
      </rPr>
      <t>畫</t>
    </r>
    <r>
      <rPr>
        <sz val="12"/>
        <rFont val="Times New Roman"/>
        <family val="1"/>
      </rPr>
      <t xml:space="preserve">  </t>
    </r>
    <r>
      <rPr>
        <sz val="12"/>
        <rFont val="標楷體"/>
        <family val="4"/>
        <charset val="136"/>
      </rPr>
      <t>內</t>
    </r>
    <r>
      <rPr>
        <sz val="12"/>
        <rFont val="Times New Roman"/>
        <family val="1"/>
      </rPr>
      <t xml:space="preserve">  </t>
    </r>
    <r>
      <rPr>
        <sz val="12"/>
        <rFont val="標楷體"/>
        <family val="4"/>
        <charset val="136"/>
      </rPr>
      <t>容</t>
    </r>
    <r>
      <rPr>
        <sz val="12"/>
        <rFont val="Times New Roman"/>
        <family val="1"/>
      </rPr>
      <t xml:space="preserve">  </t>
    </r>
    <r>
      <rPr>
        <sz val="12"/>
        <rFont val="標楷體"/>
        <family val="4"/>
        <charset val="136"/>
      </rPr>
      <t>說</t>
    </r>
    <r>
      <rPr>
        <sz val="12"/>
        <rFont val="Times New Roman"/>
        <family val="1"/>
      </rPr>
      <t xml:space="preserve">  </t>
    </r>
    <r>
      <rPr>
        <sz val="12"/>
        <rFont val="標楷體"/>
        <family val="4"/>
        <charset val="136"/>
      </rPr>
      <t>明</t>
    </r>
  </si>
  <si>
    <t>一、政府儲油、石
    油開發及技術
    研究計畫</t>
    <phoneticPr fontId="9" type="noConversion"/>
  </si>
  <si>
    <t>辦理政府儲油、石油開發與油氣業務管理、能源政策、替代能源研究發展及其宣導等費用。</t>
    <phoneticPr fontId="9" type="noConversion"/>
  </si>
  <si>
    <r>
      <t xml:space="preserve">  (</t>
    </r>
    <r>
      <rPr>
        <sz val="12"/>
        <rFont val="標楷體"/>
        <family val="4"/>
        <charset val="136"/>
      </rPr>
      <t>一</t>
    </r>
    <r>
      <rPr>
        <sz val="12"/>
        <rFont val="Times New Roman"/>
        <family val="1"/>
      </rPr>
      <t>)</t>
    </r>
    <r>
      <rPr>
        <sz val="12"/>
        <rFont val="標楷體"/>
        <family val="4"/>
        <charset val="136"/>
      </rPr>
      <t>服務費用</t>
    </r>
    <phoneticPr fontId="9" type="noConversion"/>
  </si>
  <si>
    <t/>
  </si>
  <si>
    <r>
      <t xml:space="preserve">    1.</t>
    </r>
    <r>
      <rPr>
        <sz val="12"/>
        <rFont val="標楷體"/>
        <family val="4"/>
        <charset val="136"/>
      </rPr>
      <t>郵電費</t>
    </r>
    <phoneticPr fontId="9" type="noConversion"/>
  </si>
  <si>
    <r>
      <t>1.</t>
    </r>
    <r>
      <rPr>
        <sz val="12"/>
        <rFont val="標楷體"/>
        <family val="4"/>
        <charset val="136"/>
      </rPr>
      <t>旅運費</t>
    </r>
    <phoneticPr fontId="9" type="noConversion"/>
  </si>
  <si>
    <r>
      <rPr>
        <sz val="12"/>
        <rFont val="標楷體"/>
        <family val="4"/>
        <charset val="136"/>
      </rPr>
      <t>國外旅費</t>
    </r>
    <r>
      <rPr>
        <sz val="12"/>
        <rFont val="Times New Roman"/>
        <family val="1"/>
      </rPr>
      <t>4,887</t>
    </r>
    <r>
      <rPr>
        <sz val="12"/>
        <rFont val="標楷體"/>
        <family val="4"/>
        <charset val="136"/>
      </rPr>
      <t>千元：</t>
    </r>
    <phoneticPr fontId="9" type="noConversion"/>
  </si>
  <si>
    <r>
      <t xml:space="preserve"> </t>
    </r>
    <r>
      <rPr>
        <sz val="12"/>
        <rFont val="標楷體"/>
        <family val="4"/>
        <charset val="136"/>
      </rPr>
      <t>一、</t>
    </r>
    <phoneticPr fontId="9" type="noConversion"/>
  </si>
  <si>
    <r>
      <rPr>
        <sz val="12"/>
        <rFont val="標楷體"/>
        <family val="4"/>
        <charset val="136"/>
      </rPr>
      <t>參與歐盟能源總署舉辦之</t>
    </r>
    <r>
      <rPr>
        <sz val="12"/>
        <rFont val="Times New Roman"/>
        <family val="1"/>
      </rPr>
      <t>LNG</t>
    </r>
    <r>
      <rPr>
        <sz val="12"/>
        <rFont val="標楷體"/>
        <family val="4"/>
        <charset val="136"/>
      </rPr>
      <t>國際研討會</t>
    </r>
    <r>
      <rPr>
        <sz val="12"/>
        <rFont val="Times New Roman"/>
        <family val="1"/>
      </rPr>
      <t>2</t>
    </r>
    <r>
      <rPr>
        <sz val="12"/>
        <rFont val="標楷體"/>
        <family val="4"/>
        <charset val="136"/>
      </rPr>
      <t>人次</t>
    </r>
    <r>
      <rPr>
        <sz val="12"/>
        <rFont val="Times New Roman"/>
        <family val="1"/>
      </rPr>
      <t>5</t>
    </r>
    <r>
      <rPr>
        <sz val="12"/>
        <rFont val="標楷體"/>
        <family val="4"/>
        <charset val="136"/>
      </rPr>
      <t>天</t>
    </r>
    <r>
      <rPr>
        <sz val="12"/>
        <rFont val="Times New Roman"/>
        <family val="1"/>
      </rPr>
      <t>194</t>
    </r>
    <r>
      <rPr>
        <sz val="12"/>
        <rFont val="標楷體"/>
        <family val="4"/>
        <charset val="136"/>
      </rPr>
      <t>千元。</t>
    </r>
    <phoneticPr fontId="9" type="noConversion"/>
  </si>
  <si>
    <r>
      <t xml:space="preserve"> </t>
    </r>
    <r>
      <rPr>
        <sz val="12"/>
        <rFont val="標楷體"/>
        <family val="4"/>
        <charset val="136"/>
      </rPr>
      <t>二、</t>
    </r>
    <phoneticPr fontId="9" type="noConversion"/>
  </si>
  <si>
    <r>
      <rPr>
        <sz val="12"/>
        <rFont val="標楷體"/>
        <family val="4"/>
        <charset val="136"/>
      </rPr>
      <t>參加第</t>
    </r>
    <r>
      <rPr>
        <sz val="12"/>
        <rFont val="Times New Roman"/>
        <family val="1"/>
      </rPr>
      <t>14</t>
    </r>
    <r>
      <rPr>
        <sz val="12"/>
        <rFont val="標楷體"/>
        <family val="4"/>
        <charset val="136"/>
      </rPr>
      <t>屆國際再生能源總署會員大會</t>
    </r>
    <r>
      <rPr>
        <sz val="12"/>
        <rFont val="Times New Roman"/>
        <family val="1"/>
      </rPr>
      <t>1</t>
    </r>
    <r>
      <rPr>
        <sz val="12"/>
        <rFont val="標楷體"/>
        <family val="4"/>
        <charset val="136"/>
      </rPr>
      <t>人次</t>
    </r>
    <r>
      <rPr>
        <sz val="12"/>
        <rFont val="Times New Roman"/>
        <family val="1"/>
      </rPr>
      <t>7</t>
    </r>
    <r>
      <rPr>
        <sz val="12"/>
        <rFont val="標楷體"/>
        <family val="4"/>
        <charset val="136"/>
      </rPr>
      <t>天</t>
    </r>
    <r>
      <rPr>
        <sz val="12"/>
        <rFont val="Times New Roman"/>
        <family val="1"/>
      </rPr>
      <t>210</t>
    </r>
    <r>
      <rPr>
        <sz val="12"/>
        <rFont val="標楷體"/>
        <family val="4"/>
        <charset val="136"/>
      </rPr>
      <t>千元。</t>
    </r>
    <phoneticPr fontId="9" type="noConversion"/>
  </si>
  <si>
    <r>
      <t xml:space="preserve"> </t>
    </r>
    <r>
      <rPr>
        <sz val="12"/>
        <rFont val="標楷體"/>
        <family val="4"/>
        <charset val="136"/>
      </rPr>
      <t>三、</t>
    </r>
    <phoneticPr fontId="9" type="noConversion"/>
  </si>
  <si>
    <r>
      <rPr>
        <sz val="12"/>
        <rFont val="標楷體"/>
        <family val="4"/>
        <charset val="136"/>
      </rPr>
      <t>參訪與考察歐洲再生能源設施</t>
    </r>
    <r>
      <rPr>
        <sz val="12"/>
        <rFont val="Times New Roman"/>
        <family val="1"/>
      </rPr>
      <t>2</t>
    </r>
    <r>
      <rPr>
        <sz val="12"/>
        <rFont val="標楷體"/>
        <family val="4"/>
        <charset val="136"/>
      </rPr>
      <t>人次</t>
    </r>
    <r>
      <rPr>
        <sz val="12"/>
        <rFont val="Times New Roman"/>
        <family val="1"/>
      </rPr>
      <t>10</t>
    </r>
    <r>
      <rPr>
        <sz val="12"/>
        <rFont val="標楷體"/>
        <family val="4"/>
        <charset val="136"/>
      </rPr>
      <t>天</t>
    </r>
    <r>
      <rPr>
        <sz val="12"/>
        <rFont val="Times New Roman"/>
        <family val="1"/>
      </rPr>
      <t>520</t>
    </r>
    <r>
      <rPr>
        <sz val="12"/>
        <rFont val="標楷體"/>
        <family val="4"/>
        <charset val="136"/>
      </rPr>
      <t>千元。</t>
    </r>
    <phoneticPr fontId="9" type="noConversion"/>
  </si>
  <si>
    <r>
      <t xml:space="preserve"> </t>
    </r>
    <r>
      <rPr>
        <sz val="12"/>
        <rFont val="標楷體"/>
        <family val="4"/>
        <charset val="136"/>
      </rPr>
      <t>四、</t>
    </r>
    <phoneticPr fontId="9" type="noConversion"/>
  </si>
  <si>
    <r>
      <rPr>
        <sz val="12"/>
        <rFont val="標楷體"/>
        <family val="4"/>
        <charset val="136"/>
      </rPr>
      <t>歐洲再生能源政策及技術觀摩交流</t>
    </r>
    <r>
      <rPr>
        <sz val="12"/>
        <rFont val="Times New Roman"/>
        <family val="1"/>
      </rPr>
      <t>2</t>
    </r>
    <r>
      <rPr>
        <sz val="12"/>
        <rFont val="標楷體"/>
        <family val="4"/>
        <charset val="136"/>
      </rPr>
      <t>人次</t>
    </r>
    <r>
      <rPr>
        <sz val="12"/>
        <rFont val="Times New Roman"/>
        <family val="1"/>
      </rPr>
      <t>10</t>
    </r>
    <r>
      <rPr>
        <sz val="12"/>
        <rFont val="標楷體"/>
        <family val="4"/>
        <charset val="136"/>
      </rPr>
      <t>天</t>
    </r>
    <r>
      <rPr>
        <sz val="12"/>
        <rFont val="Times New Roman"/>
        <family val="1"/>
      </rPr>
      <t>520</t>
    </r>
    <r>
      <rPr>
        <sz val="12"/>
        <rFont val="標楷體"/>
        <family val="4"/>
        <charset val="136"/>
      </rPr>
      <t>千元。</t>
    </r>
    <phoneticPr fontId="9" type="noConversion"/>
  </si>
  <si>
    <r>
      <t xml:space="preserve"> </t>
    </r>
    <r>
      <rPr>
        <sz val="12"/>
        <rFont val="標楷體"/>
        <family val="4"/>
        <charset val="136"/>
      </rPr>
      <t>五、</t>
    </r>
    <phoneticPr fontId="9" type="noConversion"/>
  </si>
  <si>
    <r>
      <rPr>
        <sz val="12"/>
        <rFont val="標楷體"/>
        <family val="4"/>
        <charset val="136"/>
      </rPr>
      <t>參訪日本液氫基礎設施示範場域</t>
    </r>
    <r>
      <rPr>
        <sz val="12"/>
        <rFont val="Times New Roman"/>
        <family val="1"/>
      </rPr>
      <t>2</t>
    </r>
    <r>
      <rPr>
        <sz val="12"/>
        <rFont val="標楷體"/>
        <family val="4"/>
        <charset val="136"/>
      </rPr>
      <t>人次</t>
    </r>
    <r>
      <rPr>
        <sz val="12"/>
        <rFont val="Times New Roman"/>
        <family val="1"/>
      </rPr>
      <t>5</t>
    </r>
    <r>
      <rPr>
        <sz val="12"/>
        <rFont val="標楷體"/>
        <family val="4"/>
        <charset val="136"/>
      </rPr>
      <t>天</t>
    </r>
    <r>
      <rPr>
        <sz val="12"/>
        <rFont val="Times New Roman"/>
        <family val="1"/>
      </rPr>
      <t>173</t>
    </r>
    <r>
      <rPr>
        <sz val="12"/>
        <rFont val="標楷體"/>
        <family val="4"/>
        <charset val="136"/>
      </rPr>
      <t>千元。</t>
    </r>
    <phoneticPr fontId="9" type="noConversion"/>
  </si>
  <si>
    <r>
      <t xml:space="preserve"> </t>
    </r>
    <r>
      <rPr>
        <sz val="12"/>
        <rFont val="標楷體"/>
        <family val="4"/>
        <charset val="136"/>
      </rPr>
      <t>六、</t>
    </r>
    <phoneticPr fontId="9" type="noConversion"/>
  </si>
  <si>
    <r>
      <rPr>
        <sz val="12"/>
        <rFont val="標楷體"/>
        <family val="4"/>
        <charset val="136"/>
      </rPr>
      <t>參訪與考察美國地熱能發電測試與示範場域</t>
    </r>
    <r>
      <rPr>
        <sz val="12"/>
        <rFont val="Times New Roman"/>
        <family val="1"/>
      </rPr>
      <t>2</t>
    </r>
    <r>
      <rPr>
        <sz val="12"/>
        <rFont val="標楷體"/>
        <family val="4"/>
        <charset val="136"/>
      </rPr>
      <t>人次</t>
    </r>
    <r>
      <rPr>
        <sz val="12"/>
        <rFont val="Times New Roman"/>
        <family val="1"/>
      </rPr>
      <t>10</t>
    </r>
    <r>
      <rPr>
        <sz val="12"/>
        <rFont val="標楷體"/>
        <family val="4"/>
        <charset val="136"/>
      </rPr>
      <t>天</t>
    </r>
    <r>
      <rPr>
        <sz val="12"/>
        <rFont val="Times New Roman"/>
        <family val="1"/>
      </rPr>
      <t>500</t>
    </r>
    <r>
      <rPr>
        <sz val="12"/>
        <rFont val="標楷體"/>
        <family val="4"/>
        <charset val="136"/>
      </rPr>
      <t>千元。</t>
    </r>
    <phoneticPr fontId="9" type="noConversion"/>
  </si>
  <si>
    <r>
      <t xml:space="preserve"> </t>
    </r>
    <r>
      <rPr>
        <sz val="12"/>
        <rFont val="標楷體"/>
        <family val="4"/>
        <charset val="136"/>
      </rPr>
      <t>七、</t>
    </r>
    <phoneticPr fontId="9" type="noConversion"/>
  </si>
  <si>
    <r>
      <rPr>
        <sz val="12"/>
        <rFont val="標楷體"/>
        <family val="4"/>
        <charset val="136"/>
      </rPr>
      <t>考察荷蘭離岸風電製氫案場及再生能源製氫案場</t>
    </r>
    <r>
      <rPr>
        <sz val="12"/>
        <rFont val="Times New Roman"/>
        <family val="1"/>
      </rPr>
      <t>2</t>
    </r>
    <r>
      <rPr>
        <sz val="12"/>
        <rFont val="標楷體"/>
        <family val="4"/>
        <charset val="136"/>
      </rPr>
      <t>人次</t>
    </r>
    <r>
      <rPr>
        <sz val="12"/>
        <rFont val="Times New Roman"/>
        <family val="1"/>
      </rPr>
      <t>8</t>
    </r>
    <r>
      <rPr>
        <sz val="12"/>
        <rFont val="標楷體"/>
        <family val="4"/>
        <charset val="136"/>
      </rPr>
      <t>天</t>
    </r>
    <r>
      <rPr>
        <sz val="12"/>
        <rFont val="Times New Roman"/>
        <family val="1"/>
      </rPr>
      <t>320</t>
    </r>
    <r>
      <rPr>
        <sz val="12"/>
        <rFont val="標楷體"/>
        <family val="4"/>
        <charset val="136"/>
      </rPr>
      <t>千元。</t>
    </r>
    <phoneticPr fontId="9" type="noConversion"/>
  </si>
  <si>
    <r>
      <t xml:space="preserve"> </t>
    </r>
    <r>
      <rPr>
        <sz val="12"/>
        <rFont val="標楷體"/>
        <family val="4"/>
        <charset val="136"/>
      </rPr>
      <t>八、</t>
    </r>
    <phoneticPr fontId="9" type="noConversion"/>
  </si>
  <si>
    <r>
      <rPr>
        <sz val="12"/>
        <rFont val="標楷體"/>
        <family val="4"/>
        <charset val="136"/>
      </rPr>
      <t>參訪日本氫能發電相關示範場域，以及日本國際氫能與燃料電池展</t>
    </r>
    <r>
      <rPr>
        <sz val="12"/>
        <rFont val="Times New Roman"/>
        <family val="1"/>
      </rPr>
      <t>1</t>
    </r>
    <r>
      <rPr>
        <sz val="12"/>
        <rFont val="標楷體"/>
        <family val="4"/>
        <charset val="136"/>
      </rPr>
      <t>人次</t>
    </r>
    <r>
      <rPr>
        <sz val="12"/>
        <rFont val="Times New Roman"/>
        <family val="1"/>
      </rPr>
      <t>7</t>
    </r>
    <r>
      <rPr>
        <sz val="12"/>
        <rFont val="標楷體"/>
        <family val="4"/>
        <charset val="136"/>
      </rPr>
      <t>天</t>
    </r>
    <r>
      <rPr>
        <sz val="12"/>
        <rFont val="Times New Roman"/>
        <family val="1"/>
      </rPr>
      <t>100</t>
    </r>
    <r>
      <rPr>
        <sz val="12"/>
        <rFont val="標楷體"/>
        <family val="4"/>
        <charset val="136"/>
      </rPr>
      <t>千元。</t>
    </r>
    <phoneticPr fontId="9" type="noConversion"/>
  </si>
  <si>
    <r>
      <t xml:space="preserve"> </t>
    </r>
    <r>
      <rPr>
        <sz val="12"/>
        <rFont val="標楷體"/>
        <family val="4"/>
        <charset val="136"/>
      </rPr>
      <t>九、</t>
    </r>
    <phoneticPr fontId="9" type="noConversion"/>
  </si>
  <si>
    <r>
      <rPr>
        <sz val="12"/>
        <rFont val="標楷體"/>
        <family val="4"/>
        <charset val="136"/>
      </rPr>
      <t>參訪與考察美國海洋能測試與示範發電場域</t>
    </r>
    <r>
      <rPr>
        <sz val="12"/>
        <rFont val="Times New Roman"/>
        <family val="1"/>
      </rPr>
      <t>3</t>
    </r>
    <r>
      <rPr>
        <sz val="12"/>
        <rFont val="標楷體"/>
        <family val="4"/>
        <charset val="136"/>
      </rPr>
      <t>人次</t>
    </r>
    <r>
      <rPr>
        <sz val="12"/>
        <rFont val="Times New Roman"/>
        <family val="1"/>
      </rPr>
      <t>10</t>
    </r>
    <r>
      <rPr>
        <sz val="12"/>
        <rFont val="標楷體"/>
        <family val="4"/>
        <charset val="136"/>
      </rPr>
      <t>天</t>
    </r>
    <r>
      <rPr>
        <sz val="12"/>
        <rFont val="Times New Roman"/>
        <family val="1"/>
      </rPr>
      <t>750</t>
    </r>
    <r>
      <rPr>
        <sz val="12"/>
        <rFont val="標楷體"/>
        <family val="4"/>
        <charset val="136"/>
      </rPr>
      <t>千元。</t>
    </r>
    <phoneticPr fontId="9" type="noConversion"/>
  </si>
  <si>
    <r>
      <t xml:space="preserve"> </t>
    </r>
    <r>
      <rPr>
        <sz val="12"/>
        <rFont val="標楷體"/>
        <family val="4"/>
        <charset val="136"/>
      </rPr>
      <t>十、</t>
    </r>
    <phoneticPr fontId="9" type="noConversion"/>
  </si>
  <si>
    <r>
      <rPr>
        <sz val="12"/>
        <rFont val="標楷體"/>
        <family val="4"/>
        <charset val="136"/>
      </rPr>
      <t>參訪與考察歐洲海洋能發電測試場域</t>
    </r>
    <r>
      <rPr>
        <sz val="12"/>
        <rFont val="Times New Roman"/>
        <family val="1"/>
      </rPr>
      <t>3</t>
    </r>
    <r>
      <rPr>
        <sz val="12"/>
        <rFont val="標楷體"/>
        <family val="4"/>
        <charset val="136"/>
      </rPr>
      <t>人次</t>
    </r>
    <r>
      <rPr>
        <sz val="12"/>
        <rFont val="Times New Roman"/>
        <family val="1"/>
      </rPr>
      <t>8</t>
    </r>
    <r>
      <rPr>
        <sz val="12"/>
        <rFont val="標楷體"/>
        <family val="4"/>
        <charset val="136"/>
      </rPr>
      <t>天</t>
    </r>
    <r>
      <rPr>
        <sz val="12"/>
        <rFont val="Times New Roman"/>
        <family val="1"/>
      </rPr>
      <t>600</t>
    </r>
    <r>
      <rPr>
        <sz val="12"/>
        <rFont val="標楷體"/>
        <family val="4"/>
        <charset val="136"/>
      </rPr>
      <t>千元。</t>
    </r>
    <phoneticPr fontId="9" type="noConversion"/>
  </si>
  <si>
    <r>
      <t xml:space="preserve"> </t>
    </r>
    <r>
      <rPr>
        <sz val="12"/>
        <rFont val="標楷體"/>
        <family val="4"/>
        <charset val="136"/>
      </rPr>
      <t>十一、</t>
    </r>
    <phoneticPr fontId="9" type="noConversion"/>
  </si>
  <si>
    <r>
      <rPr>
        <sz val="12"/>
        <rFont val="標楷體"/>
        <family val="4"/>
        <charset val="136"/>
      </rPr>
      <t>國際太陽能組織觀摩交流</t>
    </r>
    <r>
      <rPr>
        <sz val="12"/>
        <rFont val="Times New Roman"/>
        <family val="1"/>
      </rPr>
      <t>2</t>
    </r>
    <r>
      <rPr>
        <sz val="12"/>
        <rFont val="標楷體"/>
        <family val="4"/>
        <charset val="136"/>
      </rPr>
      <t>人次</t>
    </r>
    <r>
      <rPr>
        <sz val="12"/>
        <rFont val="Times New Roman"/>
        <family val="1"/>
      </rPr>
      <t>10</t>
    </r>
    <r>
      <rPr>
        <sz val="12"/>
        <rFont val="標楷體"/>
        <family val="4"/>
        <charset val="136"/>
      </rPr>
      <t>天</t>
    </r>
    <r>
      <rPr>
        <sz val="12"/>
        <rFont val="Times New Roman"/>
        <family val="1"/>
      </rPr>
      <t>500</t>
    </r>
    <r>
      <rPr>
        <sz val="12"/>
        <rFont val="標楷體"/>
        <family val="4"/>
        <charset val="136"/>
      </rPr>
      <t>千元。</t>
    </r>
    <r>
      <rPr>
        <sz val="12"/>
        <rFont val="Times New Roman"/>
        <family val="1"/>
      </rPr>
      <t/>
    </r>
    <phoneticPr fontId="9" type="noConversion"/>
  </si>
  <si>
    <r>
      <t xml:space="preserve"> </t>
    </r>
    <r>
      <rPr>
        <sz val="12"/>
        <rFont val="標楷體"/>
        <family val="4"/>
        <charset val="136"/>
      </rPr>
      <t>十二、</t>
    </r>
    <phoneticPr fontId="9" type="noConversion"/>
  </si>
  <si>
    <r>
      <rPr>
        <sz val="12"/>
        <rFont val="標楷體"/>
        <family val="4"/>
        <charset val="136"/>
      </rPr>
      <t>參訪</t>
    </r>
    <r>
      <rPr>
        <sz val="12"/>
        <rFont val="Times New Roman"/>
        <family val="1"/>
      </rPr>
      <t>EU PVSEC(</t>
    </r>
    <r>
      <rPr>
        <sz val="12"/>
        <rFont val="標楷體"/>
        <family val="4"/>
        <charset val="136"/>
      </rPr>
      <t>歐洲太陽光電展</t>
    </r>
    <r>
      <rPr>
        <sz val="12"/>
        <rFont val="Times New Roman"/>
        <family val="1"/>
      </rPr>
      <t>)2</t>
    </r>
    <r>
      <rPr>
        <sz val="12"/>
        <rFont val="標楷體"/>
        <family val="4"/>
        <charset val="136"/>
      </rPr>
      <t>人次</t>
    </r>
    <r>
      <rPr>
        <sz val="12"/>
        <rFont val="Times New Roman"/>
        <family val="1"/>
      </rPr>
      <t>10</t>
    </r>
    <r>
      <rPr>
        <sz val="12"/>
        <rFont val="標楷體"/>
        <family val="4"/>
        <charset val="136"/>
      </rPr>
      <t>天</t>
    </r>
    <r>
      <rPr>
        <sz val="12"/>
        <rFont val="Times New Roman"/>
        <family val="1"/>
      </rPr>
      <t>500</t>
    </r>
    <r>
      <rPr>
        <sz val="12"/>
        <rFont val="標楷體"/>
        <family val="4"/>
        <charset val="136"/>
      </rPr>
      <t>千元。</t>
    </r>
    <phoneticPr fontId="9" type="noConversion"/>
  </si>
  <si>
    <r>
      <t xml:space="preserve">    2.</t>
    </r>
    <r>
      <rPr>
        <sz val="12"/>
        <rFont val="標楷體"/>
        <family val="4"/>
        <charset val="136"/>
      </rPr>
      <t>印刷裝訂及公
   告費</t>
    </r>
    <phoneticPr fontId="9" type="noConversion"/>
  </si>
  <si>
    <r>
      <t xml:space="preserve">    3.</t>
    </r>
    <r>
      <rPr>
        <sz val="12"/>
        <rFont val="標楷體"/>
        <family val="4"/>
        <charset val="136"/>
      </rPr>
      <t>一般服務費</t>
    </r>
    <phoneticPr fontId="9" type="noConversion"/>
  </si>
  <si>
    <r>
      <t>2.</t>
    </r>
    <r>
      <rPr>
        <sz val="12"/>
        <rFont val="標楷體"/>
        <family val="4"/>
        <charset val="136"/>
      </rPr>
      <t>專業服務費</t>
    </r>
    <phoneticPr fontId="9" type="noConversion"/>
  </si>
  <si>
    <r>
      <t xml:space="preserve"> </t>
    </r>
    <r>
      <rPr>
        <sz val="12"/>
        <rFont val="標楷體"/>
        <family val="4"/>
        <charset val="136"/>
      </rPr>
      <t>一、</t>
    </r>
    <phoneticPr fontId="9" type="noConversion"/>
  </si>
  <si>
    <r>
      <rPr>
        <sz val="12"/>
        <rFont val="標楷體"/>
        <family val="4"/>
        <charset val="136"/>
      </rPr>
      <t>委託調查研究費</t>
    </r>
    <r>
      <rPr>
        <sz val="12"/>
        <rFont val="Times New Roman"/>
        <family val="1"/>
      </rPr>
      <t>203,458</t>
    </r>
    <r>
      <rPr>
        <sz val="12"/>
        <rFont val="標楷體"/>
        <family val="4"/>
        <charset val="136"/>
      </rPr>
      <t>千元：</t>
    </r>
    <phoneticPr fontId="9" type="noConversion"/>
  </si>
  <si>
    <r>
      <t>(</t>
    </r>
    <r>
      <rPr>
        <sz val="12"/>
        <rFont val="標楷體"/>
        <family val="4"/>
        <charset val="136"/>
      </rPr>
      <t>一</t>
    </r>
    <r>
      <rPr>
        <sz val="12"/>
        <rFont val="Times New Roman"/>
        <family val="1"/>
      </rPr>
      <t>)</t>
    </r>
    <phoneticPr fontId="9" type="noConversion"/>
  </si>
  <si>
    <r>
      <rPr>
        <sz val="12"/>
        <rFont val="標楷體"/>
        <family val="4"/>
        <charset val="136"/>
      </rPr>
      <t>科技計畫</t>
    </r>
    <r>
      <rPr>
        <sz val="12"/>
        <rFont val="Times New Roman"/>
        <family val="1"/>
      </rPr>
      <t>138,458</t>
    </r>
    <r>
      <rPr>
        <sz val="12"/>
        <rFont val="標楷體"/>
        <family val="4"/>
        <charset val="136"/>
      </rPr>
      <t>千元：_x000D_</t>
    </r>
    <phoneticPr fontId="9" type="noConversion"/>
  </si>
  <si>
    <t>1.</t>
    <phoneticPr fontId="9" type="noConversion"/>
  </si>
  <si>
    <r>
      <rPr>
        <sz val="12"/>
        <rFont val="標楷體"/>
        <family val="4"/>
        <charset val="136"/>
      </rPr>
      <t>再生能源開發與推廣</t>
    </r>
    <r>
      <rPr>
        <sz val="12"/>
        <rFont val="Times New Roman"/>
        <family val="1"/>
      </rPr>
      <t>138,458</t>
    </r>
    <r>
      <rPr>
        <sz val="12"/>
        <rFont val="標楷體"/>
        <family val="4"/>
        <charset val="136"/>
      </rPr>
      <t>千元：</t>
    </r>
    <phoneticPr fontId="9" type="noConversion"/>
  </si>
  <si>
    <t>(1)</t>
    <phoneticPr fontId="9" type="noConversion"/>
  </si>
  <si>
    <r>
      <rPr>
        <sz val="12"/>
        <rFont val="標楷體"/>
        <family val="4"/>
        <charset val="136"/>
      </rPr>
      <t>再生能源發展政策研究與整合推廣</t>
    </r>
    <r>
      <rPr>
        <sz val="12"/>
        <rFont val="Times New Roman"/>
        <family val="1"/>
      </rPr>
      <t>62,000</t>
    </r>
    <r>
      <rPr>
        <sz val="12"/>
        <rFont val="標楷體"/>
        <family val="4"/>
        <charset val="136"/>
      </rPr>
      <t xml:space="preserve">千元。
</t>
    </r>
    <phoneticPr fontId="9" type="noConversion"/>
  </si>
  <si>
    <t>(2)</t>
    <phoneticPr fontId="9" type="noConversion"/>
  </si>
  <si>
    <r>
      <rPr>
        <sz val="12"/>
        <rFont val="標楷體"/>
        <family val="4"/>
        <charset val="136"/>
      </rPr>
      <t>再生能源決策支援機制建構</t>
    </r>
    <r>
      <rPr>
        <sz val="12"/>
        <rFont val="Times New Roman"/>
        <family val="1"/>
      </rPr>
      <t>50,000</t>
    </r>
    <r>
      <rPr>
        <sz val="12"/>
        <rFont val="標楷體"/>
        <family val="4"/>
        <charset val="136"/>
      </rPr>
      <t>千元。</t>
    </r>
    <phoneticPr fontId="9" type="noConversion"/>
  </si>
  <si>
    <t>(3)</t>
    <phoneticPr fontId="9" type="noConversion"/>
  </si>
  <si>
    <r>
      <rPr>
        <sz val="12"/>
        <rFont val="標楷體"/>
        <family val="4"/>
        <charset val="136"/>
      </rPr>
      <t>地面型漁電共生環境與社會檢核機制規劃與推動</t>
    </r>
    <r>
      <rPr>
        <sz val="12"/>
        <rFont val="Times New Roman"/>
        <family val="1"/>
      </rPr>
      <t>26,458</t>
    </r>
    <r>
      <rPr>
        <sz val="12"/>
        <rFont val="標楷體"/>
        <family val="4"/>
        <charset val="136"/>
      </rPr>
      <t>千元。</t>
    </r>
    <phoneticPr fontId="9" type="noConversion"/>
  </si>
  <si>
    <r>
      <t>(</t>
    </r>
    <r>
      <rPr>
        <sz val="12"/>
        <rFont val="標楷體"/>
        <family val="4"/>
        <charset val="136"/>
      </rPr>
      <t>二</t>
    </r>
    <r>
      <rPr>
        <sz val="12"/>
        <rFont val="Times New Roman"/>
        <family val="1"/>
      </rPr>
      <t>)</t>
    </r>
    <phoneticPr fontId="9" type="noConversion"/>
  </si>
  <si>
    <r>
      <rPr>
        <sz val="12"/>
        <rFont val="標楷體"/>
        <family val="4"/>
        <charset val="136"/>
      </rPr>
      <t>非科技計畫</t>
    </r>
    <r>
      <rPr>
        <sz val="12"/>
        <rFont val="Times New Roman"/>
        <family val="1"/>
      </rPr>
      <t>65,000</t>
    </r>
    <r>
      <rPr>
        <sz val="12"/>
        <rFont val="標楷體"/>
        <family val="4"/>
        <charset val="136"/>
      </rPr>
      <t>千元：</t>
    </r>
    <phoneticPr fontId="9" type="noConversion"/>
  </si>
  <si>
    <r>
      <rPr>
        <sz val="12"/>
        <rFont val="標楷體"/>
        <family val="4"/>
        <charset val="136"/>
      </rPr>
      <t>石油價格調查暨資訊服務</t>
    </r>
    <r>
      <rPr>
        <sz val="12"/>
        <rFont val="Times New Roman"/>
        <family val="1"/>
      </rPr>
      <t>6,000</t>
    </r>
    <r>
      <rPr>
        <sz val="12"/>
        <rFont val="標楷體"/>
        <family val="4"/>
        <charset val="136"/>
      </rPr>
      <t>千元。</t>
    </r>
    <phoneticPr fontId="9" type="noConversion"/>
  </si>
  <si>
    <t>2.</t>
    <phoneticPr fontId="9" type="noConversion"/>
  </si>
  <si>
    <r>
      <rPr>
        <sz val="12"/>
        <rFont val="標楷體"/>
        <family val="4"/>
        <charset val="136"/>
      </rPr>
      <t>國內外石油議題研析及政府儲油管理</t>
    </r>
    <r>
      <rPr>
        <sz val="12"/>
        <rFont val="Times New Roman"/>
        <family val="1"/>
      </rPr>
      <t>30,000</t>
    </r>
    <r>
      <rPr>
        <sz val="12"/>
        <rFont val="標楷體"/>
        <family val="4"/>
        <charset val="136"/>
      </rPr>
      <t xml:space="preserve">千元。
</t>
    </r>
    <phoneticPr fontId="9" type="noConversion"/>
  </si>
  <si>
    <t>3.</t>
    <phoneticPr fontId="9" type="noConversion"/>
  </si>
  <si>
    <r>
      <rPr>
        <sz val="12"/>
        <rFont val="標楷體"/>
        <family val="4"/>
        <charset val="136"/>
      </rPr>
      <t>天然氣政策法規與產業發展</t>
    </r>
    <r>
      <rPr>
        <sz val="12"/>
        <rFont val="Times New Roman"/>
        <family val="1"/>
      </rPr>
      <t>29,000</t>
    </r>
    <r>
      <rPr>
        <sz val="12"/>
        <rFont val="標楷體"/>
        <family val="4"/>
        <charset val="136"/>
      </rPr>
      <t>千元。</t>
    </r>
    <phoneticPr fontId="9" type="noConversion"/>
  </si>
  <si>
    <r>
      <t xml:space="preserve"> </t>
    </r>
    <r>
      <rPr>
        <sz val="12"/>
        <rFont val="標楷體"/>
        <family val="4"/>
        <charset val="136"/>
      </rPr>
      <t>二、</t>
    </r>
    <phoneticPr fontId="9" type="noConversion"/>
  </si>
  <si>
    <r>
      <rPr>
        <sz val="12"/>
        <rFont val="標楷體"/>
        <family val="4"/>
        <charset val="136"/>
      </rPr>
      <t>委託檢驗（定）試驗認證費</t>
    </r>
    <r>
      <rPr>
        <sz val="12"/>
        <rFont val="Times New Roman"/>
        <family val="1"/>
      </rPr>
      <t>72,000</t>
    </r>
    <r>
      <rPr>
        <sz val="12"/>
        <rFont val="標楷體"/>
        <family val="4"/>
        <charset val="136"/>
      </rPr>
      <t>千元</t>
    </r>
    <r>
      <rPr>
        <sz val="12"/>
        <rFont val="Times New Roman"/>
        <family val="1"/>
      </rPr>
      <t>(</t>
    </r>
    <r>
      <rPr>
        <sz val="12"/>
        <rFont val="標楷體"/>
        <family val="4"/>
        <charset val="136"/>
      </rPr>
      <t>非科技計畫</t>
    </r>
    <r>
      <rPr>
        <sz val="12"/>
        <rFont val="Times New Roman"/>
        <family val="1"/>
      </rPr>
      <t>)</t>
    </r>
    <r>
      <rPr>
        <sz val="12"/>
        <rFont val="標楷體"/>
        <family val="4"/>
        <charset val="136"/>
      </rPr>
      <t>：石油製品與天然氣品質查驗及管理。</t>
    </r>
    <phoneticPr fontId="9" type="noConversion"/>
  </si>
  <si>
    <r>
      <t xml:space="preserve"> </t>
    </r>
    <r>
      <rPr>
        <sz val="12"/>
        <rFont val="標楷體"/>
        <family val="4"/>
        <charset val="136"/>
      </rPr>
      <t>三、</t>
    </r>
    <phoneticPr fontId="9" type="noConversion"/>
  </si>
  <si>
    <r>
      <rPr>
        <sz val="12"/>
        <rFont val="標楷體"/>
        <family val="4"/>
        <charset val="136"/>
      </rPr>
      <t>電腦軟體服務費</t>
    </r>
    <r>
      <rPr>
        <sz val="12"/>
        <rFont val="Times New Roman"/>
        <family val="1"/>
      </rPr>
      <t>16,400</t>
    </r>
    <r>
      <rPr>
        <sz val="12"/>
        <rFont val="標楷體"/>
        <family val="4"/>
        <charset val="136"/>
      </rPr>
      <t>千元(非科技計畫)：</t>
    </r>
    <phoneticPr fontId="9" type="noConversion"/>
  </si>
  <si>
    <r>
      <rPr>
        <sz val="12"/>
        <rFont val="標楷體"/>
        <family val="4"/>
        <charset val="136"/>
      </rPr>
      <t>石油輸出入簽審會辦及產業管理資訊系統維護</t>
    </r>
    <r>
      <rPr>
        <sz val="12"/>
        <rFont val="Times New Roman"/>
        <family val="1"/>
      </rPr>
      <t>4,500</t>
    </r>
    <r>
      <rPr>
        <sz val="12"/>
        <rFont val="標楷體"/>
        <family val="4"/>
        <charset val="136"/>
      </rPr>
      <t>千元。</t>
    </r>
    <phoneticPr fontId="9" type="noConversion"/>
  </si>
  <si>
    <r>
      <rPr>
        <sz val="12"/>
        <rFont val="標楷體"/>
        <family val="4"/>
        <charset val="136"/>
      </rPr>
      <t>油氣管線圖資管理系統維護及查核</t>
    </r>
    <r>
      <rPr>
        <sz val="12"/>
        <rFont val="Times New Roman"/>
        <family val="1"/>
      </rPr>
      <t>8,900</t>
    </r>
    <r>
      <rPr>
        <sz val="12"/>
        <rFont val="標楷體"/>
        <family val="4"/>
        <charset val="136"/>
      </rPr>
      <t>千元。</t>
    </r>
    <phoneticPr fontId="9" type="noConversion"/>
  </si>
  <si>
    <r>
      <t>(</t>
    </r>
    <r>
      <rPr>
        <sz val="12"/>
        <rFont val="標楷體"/>
        <family val="4"/>
        <charset val="136"/>
      </rPr>
      <t>三</t>
    </r>
    <r>
      <rPr>
        <sz val="12"/>
        <rFont val="Times New Roman"/>
        <family val="1"/>
      </rPr>
      <t>)</t>
    </r>
    <phoneticPr fontId="9" type="noConversion"/>
  </si>
  <si>
    <r>
      <rPr>
        <sz val="12"/>
        <rFont val="標楷體"/>
        <family val="4"/>
        <charset val="136"/>
      </rPr>
      <t>天然氣產業管理資訊系統維護</t>
    </r>
    <r>
      <rPr>
        <sz val="12"/>
        <rFont val="Times New Roman"/>
        <family val="1"/>
      </rPr>
      <t>3,000</t>
    </r>
    <r>
      <rPr>
        <sz val="12"/>
        <rFont val="標楷體"/>
        <family val="4"/>
        <charset val="136"/>
      </rPr>
      <t>千元。</t>
    </r>
    <phoneticPr fontId="9" type="noConversion"/>
  </si>
  <si>
    <r>
      <t xml:space="preserve"> </t>
    </r>
    <r>
      <rPr>
        <sz val="12"/>
        <rFont val="標楷體"/>
        <family val="4"/>
        <charset val="136"/>
      </rPr>
      <t>四、</t>
    </r>
    <phoneticPr fontId="9" type="noConversion"/>
  </si>
  <si>
    <r>
      <rPr>
        <sz val="12"/>
        <rFont val="標楷體"/>
        <family val="4"/>
        <charset val="136"/>
      </rPr>
      <t>其他專業服務費</t>
    </r>
    <r>
      <rPr>
        <sz val="12"/>
        <rFont val="Times New Roman"/>
        <family val="1"/>
      </rPr>
      <t>583,291</t>
    </r>
    <r>
      <rPr>
        <sz val="12"/>
        <rFont val="標楷體"/>
        <family val="4"/>
        <charset val="136"/>
      </rPr>
      <t>千元：</t>
    </r>
    <phoneticPr fontId="9" type="noConversion"/>
  </si>
  <si>
    <r>
      <rPr>
        <sz val="12"/>
        <rFont val="標楷體"/>
        <family val="4"/>
        <charset val="136"/>
      </rPr>
      <t>科技計畫</t>
    </r>
    <r>
      <rPr>
        <sz val="12"/>
        <rFont val="Times New Roman"/>
        <family val="1"/>
      </rPr>
      <t>255,106</t>
    </r>
    <r>
      <rPr>
        <sz val="12"/>
        <rFont val="標楷體"/>
        <family val="4"/>
        <charset val="136"/>
      </rPr>
      <t>千元：</t>
    </r>
    <phoneticPr fontId="9" type="noConversion"/>
  </si>
  <si>
    <r>
      <rPr>
        <sz val="12"/>
        <rFont val="標楷體"/>
        <family val="4"/>
        <charset val="136"/>
      </rPr>
      <t>再生能源開發與推廣</t>
    </r>
    <r>
      <rPr>
        <sz val="12"/>
        <rFont val="Times New Roman"/>
        <family val="1"/>
      </rPr>
      <t>255,106</t>
    </r>
    <r>
      <rPr>
        <sz val="12"/>
        <rFont val="標楷體"/>
        <family val="4"/>
        <charset val="136"/>
      </rPr>
      <t>千元：</t>
    </r>
    <phoneticPr fontId="9" type="noConversion"/>
  </si>
  <si>
    <r>
      <rPr>
        <sz val="12"/>
        <rFont val="標楷體"/>
        <family val="4"/>
        <charset val="136"/>
      </rPr>
      <t>業界能專計畫推廣與資訊服務</t>
    </r>
    <r>
      <rPr>
        <sz val="12"/>
        <rFont val="Times New Roman"/>
        <family val="1"/>
      </rPr>
      <t>23,700</t>
    </r>
    <r>
      <rPr>
        <sz val="12"/>
        <rFont val="標楷體"/>
        <family val="4"/>
        <charset val="136"/>
      </rPr>
      <t>千元。</t>
    </r>
    <phoneticPr fontId="9" type="noConversion"/>
  </si>
  <si>
    <t>(2)</t>
  </si>
  <si>
    <r>
      <rPr>
        <sz val="12"/>
        <rFont val="標楷體"/>
        <family val="4"/>
        <charset val="136"/>
      </rPr>
      <t>能源科技計畫精進與管理</t>
    </r>
    <r>
      <rPr>
        <sz val="12"/>
        <rFont val="Times New Roman"/>
        <family val="1"/>
      </rPr>
      <t>22,224</t>
    </r>
    <r>
      <rPr>
        <sz val="12"/>
        <rFont val="標楷體"/>
        <family val="4"/>
        <charset val="136"/>
      </rPr>
      <t>千元</t>
    </r>
    <r>
      <rPr>
        <sz val="12"/>
        <rFont val="細明體"/>
        <family val="3"/>
        <charset val="136"/>
      </rPr>
      <t>。</t>
    </r>
    <phoneticPr fontId="9" type="noConversion"/>
  </si>
  <si>
    <r>
      <rPr>
        <sz val="12"/>
        <rFont val="標楷體"/>
        <family val="4"/>
        <charset val="136"/>
      </rPr>
      <t>太陽光電專案設置與系統安全推動</t>
    </r>
    <r>
      <rPr>
        <sz val="12"/>
        <rFont val="Times New Roman"/>
        <family val="1"/>
      </rPr>
      <t>94,512</t>
    </r>
    <r>
      <rPr>
        <sz val="12"/>
        <rFont val="標楷體"/>
        <family val="4"/>
        <charset val="136"/>
      </rPr>
      <t>千元。</t>
    </r>
    <phoneticPr fontId="9" type="noConversion"/>
  </si>
  <si>
    <t>(4)</t>
    <phoneticPr fontId="9" type="noConversion"/>
  </si>
  <si>
    <r>
      <rPr>
        <sz val="12"/>
        <rFont val="標楷體"/>
        <family val="4"/>
        <charset val="136"/>
      </rPr>
      <t>太陽光電發電設備高值化推廣服務</t>
    </r>
    <r>
      <rPr>
        <sz val="12"/>
        <rFont val="Times New Roman"/>
        <family val="1"/>
      </rPr>
      <t>33,977</t>
    </r>
    <r>
      <rPr>
        <sz val="12"/>
        <rFont val="標楷體"/>
        <family val="4"/>
        <charset val="136"/>
      </rPr>
      <t>千元。</t>
    </r>
    <phoneticPr fontId="9" type="noConversion"/>
  </si>
  <si>
    <t>(5)</t>
    <phoneticPr fontId="9" type="noConversion"/>
  </si>
  <si>
    <r>
      <rPr>
        <sz val="12"/>
        <rFont val="標楷體"/>
        <family val="4"/>
        <charset val="136"/>
      </rPr>
      <t>太陽光電設置環境建構與整合資源</t>
    </r>
    <r>
      <rPr>
        <sz val="12"/>
        <rFont val="Times New Roman"/>
        <family val="1"/>
      </rPr>
      <t>80,693</t>
    </r>
    <r>
      <rPr>
        <sz val="12"/>
        <rFont val="標楷體"/>
        <family val="4"/>
        <charset val="136"/>
      </rPr>
      <t>千元。</t>
    </r>
    <phoneticPr fontId="9" type="noConversion"/>
  </si>
  <si>
    <r>
      <rPr>
        <sz val="12"/>
        <rFont val="標楷體"/>
        <family val="4"/>
        <charset val="136"/>
      </rPr>
      <t>非科技計畫</t>
    </r>
    <r>
      <rPr>
        <sz val="12"/>
        <rFont val="Times New Roman"/>
        <family val="1"/>
      </rPr>
      <t>328,185</t>
    </r>
    <r>
      <rPr>
        <sz val="12"/>
        <rFont val="標楷體"/>
        <family val="4"/>
        <charset val="136"/>
      </rPr>
      <t>千元：</t>
    </r>
    <phoneticPr fontId="9" type="noConversion"/>
  </si>
  <si>
    <r>
      <rPr>
        <sz val="12"/>
        <rFont val="標楷體"/>
        <family val="4"/>
        <charset val="136"/>
      </rPr>
      <t>油品銷售流向及安全存量管理與查核</t>
    </r>
    <r>
      <rPr>
        <sz val="12"/>
        <rFont val="Times New Roman"/>
        <family val="1"/>
      </rPr>
      <t>13,825</t>
    </r>
    <r>
      <rPr>
        <sz val="12"/>
        <rFont val="標楷體"/>
        <family val="4"/>
        <charset val="136"/>
      </rPr>
      <t>千元。</t>
    </r>
    <phoneticPr fontId="9" type="noConversion"/>
  </si>
  <si>
    <r>
      <rPr>
        <sz val="12"/>
        <rFont val="標楷體"/>
        <family val="4"/>
        <charset val="136"/>
      </rPr>
      <t>偏遠與原住民族及離島地區補助暨液化石油氣產業管理</t>
    </r>
    <r>
      <rPr>
        <sz val="12"/>
        <rFont val="Times New Roman"/>
        <family val="1"/>
      </rPr>
      <t>43,750</t>
    </r>
    <r>
      <rPr>
        <sz val="12"/>
        <rFont val="標楷體"/>
        <family val="4"/>
        <charset val="136"/>
      </rPr>
      <t>千元。</t>
    </r>
    <phoneticPr fontId="9" type="noConversion"/>
  </si>
  <si>
    <r>
      <rPr>
        <sz val="12"/>
        <rFont val="標楷體"/>
        <family val="4"/>
        <charset val="136"/>
      </rPr>
      <t>油氣探勘開發及技術研發計畫管理</t>
    </r>
    <r>
      <rPr>
        <sz val="12"/>
        <rFont val="Times New Roman"/>
        <family val="1"/>
      </rPr>
      <t>7,700</t>
    </r>
    <r>
      <rPr>
        <sz val="12"/>
        <rFont val="標楷體"/>
        <family val="4"/>
        <charset val="136"/>
      </rPr>
      <t>千元。</t>
    </r>
    <phoneticPr fontId="9" type="noConversion"/>
  </si>
  <si>
    <t>4.</t>
    <phoneticPr fontId="9" type="noConversion"/>
  </si>
  <si>
    <r>
      <rPr>
        <sz val="12"/>
        <rFont val="標楷體"/>
        <family val="4"/>
        <charset val="136"/>
      </rPr>
      <t>加油</t>
    </r>
    <r>
      <rPr>
        <sz val="12"/>
        <rFont val="Times New Roman"/>
        <family val="1"/>
      </rPr>
      <t>(</t>
    </r>
    <r>
      <rPr>
        <sz val="12"/>
        <rFont val="標楷體"/>
        <family val="4"/>
        <charset val="136"/>
      </rPr>
      <t>氣</t>
    </r>
    <r>
      <rPr>
        <sz val="12"/>
        <rFont val="Times New Roman"/>
        <family val="1"/>
      </rPr>
      <t>)</t>
    </r>
    <r>
      <rPr>
        <sz val="12"/>
        <rFont val="標楷體"/>
        <family val="4"/>
        <charset val="136"/>
      </rPr>
      <t>站查核與輔導</t>
    </r>
    <r>
      <rPr>
        <sz val="12"/>
        <rFont val="Times New Roman"/>
        <family val="1"/>
      </rPr>
      <t>21,810</t>
    </r>
    <r>
      <rPr>
        <sz val="12"/>
        <rFont val="標楷體"/>
        <family val="4"/>
        <charset val="136"/>
      </rPr>
      <t>千元。</t>
    </r>
    <phoneticPr fontId="9" type="noConversion"/>
  </si>
  <si>
    <t>5.</t>
    <phoneticPr fontId="9" type="noConversion"/>
  </si>
  <si>
    <r>
      <rPr>
        <sz val="12"/>
        <rFont val="標楷體"/>
        <family val="4"/>
        <charset val="136"/>
      </rPr>
      <t>委託辦理離島地區液化石油氣運輸數量審查與資料彙整及偏遠與原住民族地區差價補助行政管理</t>
    </r>
    <r>
      <rPr>
        <sz val="12"/>
        <rFont val="Times New Roman"/>
        <family val="1"/>
      </rPr>
      <t>38,800</t>
    </r>
    <r>
      <rPr>
        <sz val="12"/>
        <rFont val="標楷體"/>
        <family val="4"/>
        <charset val="136"/>
      </rPr>
      <t>千元。</t>
    </r>
    <phoneticPr fontId="9" type="noConversion"/>
  </si>
  <si>
    <t>6.</t>
    <phoneticPr fontId="9" type="noConversion"/>
  </si>
  <si>
    <r>
      <rPr>
        <sz val="12"/>
        <rFont val="標楷體"/>
        <family val="4"/>
        <charset val="136"/>
      </rPr>
      <t>石油與天然氣輸儲設備查核及檢測</t>
    </r>
    <r>
      <rPr>
        <sz val="12"/>
        <rFont val="Times New Roman"/>
        <family val="1"/>
      </rPr>
      <t>73,500</t>
    </r>
    <r>
      <rPr>
        <sz val="12"/>
        <rFont val="標楷體"/>
        <family val="4"/>
        <charset val="136"/>
      </rPr>
      <t>千元。</t>
    </r>
    <phoneticPr fontId="9" type="noConversion"/>
  </si>
  <si>
    <t>7.</t>
    <phoneticPr fontId="9" type="noConversion"/>
  </si>
  <si>
    <r>
      <rPr>
        <sz val="12"/>
        <rFont val="標楷體"/>
        <family val="4"/>
        <charset val="136"/>
      </rPr>
      <t>天然氣事業經營業務查核與市場管理</t>
    </r>
    <r>
      <rPr>
        <sz val="12"/>
        <rFont val="Times New Roman"/>
        <family val="1"/>
      </rPr>
      <t>14,000</t>
    </r>
    <r>
      <rPr>
        <sz val="12"/>
        <rFont val="標楷體"/>
        <family val="4"/>
        <charset val="136"/>
      </rPr>
      <t>千元。</t>
    </r>
    <phoneticPr fontId="9" type="noConversion"/>
  </si>
  <si>
    <t>8.</t>
    <phoneticPr fontId="9" type="noConversion"/>
  </si>
  <si>
    <r>
      <rPr>
        <sz val="12"/>
        <rFont val="標楷體"/>
        <family val="4"/>
        <charset val="136"/>
      </rPr>
      <t>油氣管線圖資管理系統維護及查核</t>
    </r>
    <r>
      <rPr>
        <sz val="12"/>
        <rFont val="Times New Roman"/>
        <family val="1"/>
      </rPr>
      <t>1,000</t>
    </r>
    <r>
      <rPr>
        <sz val="12"/>
        <rFont val="標楷體"/>
        <family val="4"/>
        <charset val="136"/>
      </rPr>
      <t>千元。</t>
    </r>
    <phoneticPr fontId="9" type="noConversion"/>
  </si>
  <si>
    <t>9.</t>
    <phoneticPr fontId="9" type="noConversion"/>
  </si>
  <si>
    <r>
      <rPr>
        <sz val="12"/>
        <rFont val="標楷體"/>
        <family val="4"/>
        <charset val="136"/>
      </rPr>
      <t>強化我國能源法律事務推動</t>
    </r>
    <r>
      <rPr>
        <sz val="12"/>
        <rFont val="Times New Roman"/>
        <family val="1"/>
      </rPr>
      <t>13,650</t>
    </r>
    <r>
      <rPr>
        <sz val="12"/>
        <rFont val="標楷體"/>
        <family val="4"/>
        <charset val="136"/>
      </rPr>
      <t>千元。</t>
    </r>
    <phoneticPr fontId="9" type="noConversion"/>
  </si>
  <si>
    <t>10.</t>
  </si>
  <si>
    <r>
      <rPr>
        <sz val="12"/>
        <rFont val="標楷體"/>
        <family val="4"/>
        <charset val="136"/>
      </rPr>
      <t>住宅能效提升</t>
    </r>
    <r>
      <rPr>
        <sz val="12"/>
        <rFont val="Times New Roman"/>
        <family val="1"/>
      </rPr>
      <t>100,150</t>
    </r>
    <r>
      <rPr>
        <sz val="12"/>
        <rFont val="標楷體"/>
        <family val="4"/>
        <charset val="136"/>
      </rPr>
      <t>千元。</t>
    </r>
    <phoneticPr fontId="9" type="noConversion"/>
  </si>
  <si>
    <r>
      <t xml:space="preserve">      3.</t>
    </r>
    <r>
      <rPr>
        <sz val="12"/>
        <rFont val="標楷體"/>
        <family val="4"/>
        <charset val="136"/>
      </rPr>
      <t xml:space="preserve">媒體政策及
</t>
    </r>
    <r>
      <rPr>
        <sz val="12"/>
        <rFont val="Times New Roman"/>
        <family val="1"/>
      </rPr>
      <t xml:space="preserve">         </t>
    </r>
    <r>
      <rPr>
        <sz val="12"/>
        <rFont val="標楷體"/>
        <family val="4"/>
        <charset val="136"/>
      </rPr>
      <t>業務宣導費</t>
    </r>
    <phoneticPr fontId="5" type="noConversion"/>
  </si>
  <si>
    <r>
      <rPr>
        <sz val="12"/>
        <rFont val="標楷體"/>
        <family val="4"/>
        <charset val="136"/>
      </rPr>
      <t>媒體政策及業務宣導費</t>
    </r>
    <r>
      <rPr>
        <sz val="12"/>
        <rFont val="Times New Roman"/>
        <family val="1"/>
      </rPr>
      <t>23,690</t>
    </r>
    <r>
      <rPr>
        <sz val="12"/>
        <rFont val="標楷體"/>
        <family val="4"/>
        <charset val="136"/>
      </rPr>
      <t>千元：透過平面、廣播、網路</t>
    </r>
    <r>
      <rPr>
        <sz val="12"/>
        <rFont val="Times New Roman"/>
        <family val="1"/>
      </rPr>
      <t>(</t>
    </r>
    <r>
      <rPr>
        <sz val="12"/>
        <rFont val="標楷體"/>
        <family val="4"/>
        <charset val="136"/>
      </rPr>
      <t>含社群媒體</t>
    </r>
    <r>
      <rPr>
        <sz val="12"/>
        <rFont val="Times New Roman"/>
        <family val="1"/>
      </rPr>
      <t>)</t>
    </r>
    <r>
      <rPr>
        <sz val="12"/>
        <rFont val="標楷體"/>
        <family val="4"/>
        <charset val="136"/>
      </rPr>
      <t>及電視媒體，辦理微電腦瓦斯表認知推動、桶裝液化石油氣相關消費權益及替代能源推廣宣導作業等經費，詳如媒體政策及業務宣導費彙計表。</t>
    </r>
    <phoneticPr fontId="9" type="noConversion"/>
  </si>
  <si>
    <r>
      <t>4.</t>
    </r>
    <r>
      <rPr>
        <sz val="12"/>
        <rFont val="標楷體"/>
        <family val="4"/>
        <charset val="136"/>
      </rPr>
      <t>推展費</t>
    </r>
    <phoneticPr fontId="9" type="noConversion"/>
  </si>
  <si>
    <r>
      <rPr>
        <sz val="12"/>
        <rFont val="標楷體"/>
        <family val="4"/>
        <charset val="136"/>
      </rPr>
      <t>推展費</t>
    </r>
    <r>
      <rPr>
        <sz val="12"/>
        <rFont val="Times New Roman"/>
        <family val="1"/>
      </rPr>
      <t>33,710</t>
    </r>
    <r>
      <rPr>
        <sz val="12"/>
        <rFont val="標楷體"/>
        <family val="4"/>
        <charset val="136"/>
      </rPr>
      <t>千元：非屬媒體政策及業務宣導之微電腦瓦斯表認知推動、桶裝液化石油氣相關消費權益及替代能源宣導經費。</t>
    </r>
    <phoneticPr fontId="9" type="noConversion"/>
  </si>
  <si>
    <r>
      <t xml:space="preserve">  (</t>
    </r>
    <r>
      <rPr>
        <sz val="12"/>
        <rFont val="標楷體"/>
        <family val="4"/>
        <charset val="136"/>
      </rPr>
      <t>二</t>
    </r>
    <r>
      <rPr>
        <sz val="12"/>
        <rFont val="Times New Roman"/>
        <family val="1"/>
      </rPr>
      <t>)</t>
    </r>
    <r>
      <rPr>
        <sz val="12"/>
        <rFont val="標楷體"/>
        <family val="4"/>
        <charset val="136"/>
      </rPr>
      <t>材料及用品費</t>
    </r>
    <phoneticPr fontId="9" type="noConversion"/>
  </si>
  <si>
    <r>
      <t xml:space="preserve">    1.</t>
    </r>
    <r>
      <rPr>
        <sz val="12"/>
        <rFont val="標楷體"/>
        <family val="4"/>
        <charset val="136"/>
      </rPr>
      <t>用品消耗</t>
    </r>
    <phoneticPr fontId="9" type="noConversion"/>
  </si>
  <si>
    <r>
      <t xml:space="preserve">  (</t>
    </r>
    <r>
      <rPr>
        <sz val="12"/>
        <rFont val="標楷體"/>
        <family val="4"/>
        <charset val="136"/>
      </rPr>
      <t>二</t>
    </r>
    <r>
      <rPr>
        <sz val="12"/>
        <rFont val="Times New Roman"/>
        <family val="1"/>
      </rPr>
      <t>)</t>
    </r>
    <r>
      <rPr>
        <sz val="12"/>
        <rFont val="標楷體"/>
        <family val="4"/>
        <charset val="136"/>
      </rPr>
      <t>租金、償債、
    利息及相關手
    續費</t>
    </r>
    <phoneticPr fontId="9" type="noConversion"/>
  </si>
  <si>
    <r>
      <t xml:space="preserve">    1.</t>
    </r>
    <r>
      <rPr>
        <sz val="12"/>
        <rFont val="標楷體"/>
        <family val="4"/>
        <charset val="136"/>
      </rPr>
      <t>房租</t>
    </r>
    <phoneticPr fontId="9" type="noConversion"/>
  </si>
  <si>
    <r>
      <t xml:space="preserve">    2.</t>
    </r>
    <r>
      <rPr>
        <sz val="12"/>
        <rFont val="標楷體"/>
        <family val="4"/>
        <charset val="136"/>
      </rPr>
      <t xml:space="preserve">交通及運輸設備
</t>
    </r>
    <r>
      <rPr>
        <sz val="12"/>
        <rFont val="Times New Roman"/>
        <family val="1"/>
      </rPr>
      <t xml:space="preserve">       </t>
    </r>
    <r>
      <rPr>
        <sz val="12"/>
        <rFont val="標楷體"/>
        <family val="4"/>
        <charset val="136"/>
      </rPr>
      <t>租金</t>
    </r>
    <phoneticPr fontId="9" type="noConversion"/>
  </si>
  <si>
    <r>
      <t xml:space="preserve">     1.</t>
    </r>
    <r>
      <rPr>
        <sz val="12"/>
        <rFont val="標楷體"/>
        <family val="4"/>
        <charset val="136"/>
      </rPr>
      <t>雜項設備租金</t>
    </r>
    <phoneticPr fontId="9" type="noConversion"/>
  </si>
  <si>
    <r>
      <rPr>
        <sz val="12"/>
        <rFont val="標楷體"/>
        <family val="4"/>
        <charset val="136"/>
      </rPr>
      <t>政府儲油</t>
    </r>
    <r>
      <rPr>
        <sz val="12"/>
        <rFont val="Times New Roman"/>
        <family val="1"/>
      </rPr>
      <t>283</t>
    </r>
    <r>
      <rPr>
        <sz val="12"/>
        <rFont val="標楷體"/>
        <family val="4"/>
        <charset val="136"/>
      </rPr>
      <t>萬公秉之油槽租金</t>
    </r>
    <r>
      <rPr>
        <sz val="12"/>
        <rFont val="Times New Roman"/>
        <family val="1"/>
      </rPr>
      <t>2,302,339</t>
    </r>
    <r>
      <rPr>
        <sz val="12"/>
        <rFont val="標楷體"/>
        <family val="4"/>
        <charset val="136"/>
      </rPr>
      <t>千元。</t>
    </r>
    <phoneticPr fontId="9" type="noConversion"/>
  </si>
  <si>
    <r>
      <t xml:space="preserve">  (</t>
    </r>
    <r>
      <rPr>
        <sz val="12"/>
        <rFont val="標楷體"/>
        <family val="4"/>
        <charset val="136"/>
      </rPr>
      <t>三</t>
    </r>
    <r>
      <rPr>
        <sz val="12"/>
        <rFont val="Times New Roman"/>
        <family val="1"/>
      </rPr>
      <t>)</t>
    </r>
    <r>
      <rPr>
        <sz val="12"/>
        <rFont val="標楷體"/>
        <family val="4"/>
        <charset val="136"/>
      </rPr>
      <t>稅捐及規費</t>
    </r>
    <r>
      <rPr>
        <sz val="12"/>
        <rFont val="Times New Roman"/>
        <family val="1"/>
      </rPr>
      <t>(</t>
    </r>
    <r>
      <rPr>
        <sz val="12"/>
        <rFont val="標楷體"/>
        <family val="4"/>
        <charset val="136"/>
      </rPr>
      <t xml:space="preserve">強制
</t>
    </r>
    <r>
      <rPr>
        <sz val="12"/>
        <rFont val="Times New Roman"/>
        <family val="1"/>
      </rPr>
      <t xml:space="preserve">        </t>
    </r>
    <r>
      <rPr>
        <sz val="12"/>
        <rFont val="標楷體"/>
        <family val="4"/>
        <charset val="136"/>
      </rPr>
      <t>費</t>
    </r>
    <r>
      <rPr>
        <sz val="12"/>
        <rFont val="Times New Roman"/>
        <family val="1"/>
      </rPr>
      <t>)</t>
    </r>
    <phoneticPr fontId="9" type="noConversion"/>
  </si>
  <si>
    <r>
      <t xml:space="preserve">    1.</t>
    </r>
    <r>
      <rPr>
        <sz val="12"/>
        <rFont val="標楷體"/>
        <family val="4"/>
        <charset val="136"/>
      </rPr>
      <t>規費</t>
    </r>
    <phoneticPr fontId="9" type="noConversion"/>
  </si>
  <si>
    <r>
      <t xml:space="preserve">  (</t>
    </r>
    <r>
      <rPr>
        <sz val="12"/>
        <rFont val="標楷體"/>
        <family val="4"/>
        <charset val="136"/>
      </rPr>
      <t>三</t>
    </r>
    <r>
      <rPr>
        <sz val="12"/>
        <rFont val="Times New Roman"/>
        <family val="1"/>
      </rPr>
      <t>)</t>
    </r>
    <r>
      <rPr>
        <sz val="12"/>
        <rFont val="標楷體"/>
        <family val="4"/>
        <charset val="136"/>
      </rPr>
      <t>會費、捐助、
    補助、分攤、
    照護、救濟與
    交流活動費</t>
    </r>
    <phoneticPr fontId="9" type="noConversion"/>
  </si>
  <si>
    <r>
      <t xml:space="preserve">     1.</t>
    </r>
    <r>
      <rPr>
        <sz val="12"/>
        <rFont val="標楷體"/>
        <family val="4"/>
        <charset val="136"/>
      </rPr>
      <t>捐助、補助與
    獎助</t>
    </r>
    <phoneticPr fontId="9" type="noConversion"/>
  </si>
  <si>
    <r>
      <rPr>
        <sz val="12"/>
        <rFont val="標楷體"/>
        <family val="4"/>
        <charset val="136"/>
      </rPr>
      <t>一、</t>
    </r>
    <phoneticPr fontId="9" type="noConversion"/>
  </si>
  <si>
    <r>
      <rPr>
        <sz val="12"/>
        <rFont val="標楷體"/>
        <family val="4"/>
        <charset val="136"/>
      </rPr>
      <t>捐助國內團體</t>
    </r>
    <r>
      <rPr>
        <sz val="12"/>
        <rFont val="Times New Roman"/>
        <family val="1"/>
      </rPr>
      <t>1,322,961</t>
    </r>
    <r>
      <rPr>
        <sz val="12"/>
        <rFont val="標楷體"/>
        <family val="4"/>
        <charset val="136"/>
      </rPr>
      <t>千元</t>
    </r>
    <r>
      <rPr>
        <sz val="12"/>
        <rFont val="Times New Roman"/>
        <family val="1"/>
      </rPr>
      <t>(</t>
    </r>
    <r>
      <rPr>
        <sz val="12"/>
        <rFont val="標楷體"/>
        <family val="4"/>
        <charset val="136"/>
      </rPr>
      <t>科技計畫</t>
    </r>
    <r>
      <rPr>
        <sz val="12"/>
        <rFont val="Times New Roman"/>
        <family val="1"/>
      </rPr>
      <t>)</t>
    </r>
    <r>
      <rPr>
        <sz val="12"/>
        <rFont val="標楷體"/>
        <family val="4"/>
        <charset val="136"/>
      </rPr>
      <t>：</t>
    </r>
    <phoneticPr fontId="9" type="noConversion"/>
  </si>
  <si>
    <r>
      <t xml:space="preserve"> (</t>
    </r>
    <r>
      <rPr>
        <sz val="12"/>
        <rFont val="標楷體"/>
        <family val="4"/>
        <charset val="136"/>
      </rPr>
      <t>一</t>
    </r>
    <r>
      <rPr>
        <sz val="12"/>
        <rFont val="Times New Roman"/>
        <family val="1"/>
      </rPr>
      <t>)</t>
    </r>
    <phoneticPr fontId="9" type="noConversion"/>
  </si>
  <si>
    <r>
      <rPr>
        <sz val="12"/>
        <rFont val="標楷體"/>
        <family val="4"/>
        <charset val="136"/>
      </rPr>
      <t>科技計畫</t>
    </r>
    <r>
      <rPr>
        <sz val="12"/>
        <rFont val="Times New Roman"/>
        <family val="1"/>
      </rPr>
      <t>1,322,961</t>
    </r>
    <r>
      <rPr>
        <sz val="12"/>
        <rFont val="標楷體"/>
        <family val="4"/>
        <charset val="136"/>
      </rPr>
      <t>千元：_x000D_</t>
    </r>
    <phoneticPr fontId="9" type="noConversion"/>
  </si>
  <si>
    <r>
      <rPr>
        <sz val="12"/>
        <rFont val="標楷體"/>
        <family val="4"/>
        <charset val="136"/>
      </rPr>
      <t>再生能源開發與推廣</t>
    </r>
    <r>
      <rPr>
        <sz val="12"/>
        <rFont val="Times New Roman"/>
        <family val="1"/>
      </rPr>
      <t>135,736</t>
    </r>
    <r>
      <rPr>
        <sz val="12"/>
        <rFont val="標楷體"/>
        <family val="4"/>
        <charset val="136"/>
      </rPr>
      <t>千元：</t>
    </r>
    <phoneticPr fontId="9" type="noConversion"/>
  </si>
  <si>
    <r>
      <rPr>
        <sz val="12"/>
        <rFont val="標楷體"/>
        <family val="4"/>
        <charset val="136"/>
      </rPr>
      <t>生質能示範</t>
    </r>
    <r>
      <rPr>
        <sz val="12"/>
        <rFont val="Times New Roman"/>
        <family val="1"/>
      </rPr>
      <t>19,900</t>
    </r>
    <r>
      <rPr>
        <sz val="12"/>
        <rFont val="標楷體"/>
        <family val="4"/>
        <charset val="136"/>
      </rPr>
      <t>千元。</t>
    </r>
    <phoneticPr fontId="9" type="noConversion"/>
  </si>
  <si>
    <r>
      <rPr>
        <sz val="12"/>
        <rFont val="標楷體"/>
        <family val="4"/>
        <charset val="136"/>
      </rPr>
      <t>定置型燃料電池發電系統示範</t>
    </r>
    <r>
      <rPr>
        <sz val="12"/>
        <rFont val="Times New Roman"/>
        <family val="1"/>
      </rPr>
      <t>41,036</t>
    </r>
    <r>
      <rPr>
        <sz val="12"/>
        <rFont val="標楷體"/>
        <family val="4"/>
        <charset val="136"/>
      </rPr>
      <t>千元。</t>
    </r>
    <phoneticPr fontId="9" type="noConversion"/>
  </si>
  <si>
    <r>
      <rPr>
        <sz val="12"/>
        <rFont val="標楷體"/>
        <family val="4"/>
        <charset val="136"/>
      </rPr>
      <t>海洋能源技術研發</t>
    </r>
    <r>
      <rPr>
        <sz val="12"/>
        <rFont val="Times New Roman"/>
        <family val="1"/>
      </rPr>
      <t>74,800</t>
    </r>
    <r>
      <rPr>
        <sz val="12"/>
        <rFont val="標楷體"/>
        <family val="4"/>
        <charset val="136"/>
      </rPr>
      <t>千元。</t>
    </r>
    <phoneticPr fontId="9" type="noConversion"/>
  </si>
  <si>
    <r>
      <rPr>
        <sz val="12"/>
        <rFont val="標楷體"/>
        <family val="4"/>
        <charset val="136"/>
      </rPr>
      <t>新及再生能源技術研發</t>
    </r>
    <r>
      <rPr>
        <sz val="12"/>
        <rFont val="Times New Roman"/>
        <family val="1"/>
      </rPr>
      <t>877,225</t>
    </r>
    <r>
      <rPr>
        <sz val="12"/>
        <rFont val="標楷體"/>
        <family val="4"/>
        <charset val="136"/>
      </rPr>
      <t>千元：</t>
    </r>
    <phoneticPr fontId="9" type="noConversion"/>
  </si>
  <si>
    <r>
      <rPr>
        <sz val="12"/>
        <rFont val="標楷體"/>
        <family val="4"/>
        <charset val="136"/>
      </rPr>
      <t>風力發電技術研發</t>
    </r>
    <r>
      <rPr>
        <sz val="12"/>
        <rFont val="Times New Roman"/>
        <family val="1"/>
      </rPr>
      <t>308,450</t>
    </r>
    <r>
      <rPr>
        <sz val="12"/>
        <rFont val="標楷體"/>
        <family val="4"/>
        <charset val="136"/>
      </rPr>
      <t>千元。</t>
    </r>
    <phoneticPr fontId="9" type="noConversion"/>
  </si>
  <si>
    <r>
      <rPr>
        <sz val="12"/>
        <rFont val="標楷體"/>
        <family val="4"/>
        <charset val="136"/>
      </rPr>
      <t>生質能研發技術</t>
    </r>
    <r>
      <rPr>
        <sz val="12"/>
        <rFont val="Times New Roman"/>
        <family val="1"/>
      </rPr>
      <t>69,800</t>
    </r>
    <r>
      <rPr>
        <sz val="12"/>
        <rFont val="標楷體"/>
        <family val="4"/>
        <charset val="136"/>
      </rPr>
      <t>千元。</t>
    </r>
    <phoneticPr fontId="9" type="noConversion"/>
  </si>
  <si>
    <r>
      <rPr>
        <sz val="12"/>
        <rFont val="標楷體"/>
        <family val="4"/>
        <charset val="136"/>
      </rPr>
      <t>氫能技術研發</t>
    </r>
    <r>
      <rPr>
        <sz val="12"/>
        <rFont val="Times New Roman"/>
        <family val="1"/>
      </rPr>
      <t>84,975</t>
    </r>
    <r>
      <rPr>
        <sz val="12"/>
        <rFont val="標楷體"/>
        <family val="4"/>
        <charset val="136"/>
      </rPr>
      <t>千元。</t>
    </r>
    <r>
      <rPr>
        <sz val="12"/>
        <rFont val="Times New Roman"/>
        <family val="1"/>
      </rPr>
      <t xml:space="preserve">         </t>
    </r>
    <phoneticPr fontId="9" type="noConversion"/>
  </si>
  <si>
    <t>(4)</t>
  </si>
  <si>
    <r>
      <rPr>
        <sz val="12"/>
        <rFont val="標楷體"/>
        <family val="4"/>
        <charset val="136"/>
      </rPr>
      <t>儲能技術研發</t>
    </r>
    <r>
      <rPr>
        <sz val="12"/>
        <rFont val="Times New Roman"/>
        <family val="1"/>
      </rPr>
      <t>124,800</t>
    </r>
    <r>
      <rPr>
        <sz val="12"/>
        <rFont val="標楷體"/>
        <family val="4"/>
        <charset val="136"/>
      </rPr>
      <t>千元。</t>
    </r>
    <phoneticPr fontId="9" type="noConversion"/>
  </si>
  <si>
    <t>(5)</t>
  </si>
  <si>
    <r>
      <rPr>
        <sz val="12"/>
        <rFont val="標楷體"/>
        <family val="4"/>
        <charset val="136"/>
      </rPr>
      <t>地熱發電技術研發及推動</t>
    </r>
    <r>
      <rPr>
        <sz val="12"/>
        <rFont val="Times New Roman"/>
        <family val="1"/>
      </rPr>
      <t>119,758</t>
    </r>
    <r>
      <rPr>
        <sz val="12"/>
        <rFont val="標楷體"/>
        <family val="4"/>
        <charset val="136"/>
      </rPr>
      <t>千元。</t>
    </r>
    <phoneticPr fontId="9" type="noConversion"/>
  </si>
  <si>
    <t>(6)</t>
  </si>
  <si>
    <r>
      <rPr>
        <sz val="12"/>
        <rFont val="標楷體"/>
        <family val="4"/>
        <charset val="136"/>
      </rPr>
      <t>新及再生能源前瞻技術掃描評估及研發推動</t>
    </r>
    <r>
      <rPr>
        <sz val="12"/>
        <rFont val="Times New Roman"/>
        <family val="1"/>
      </rPr>
      <t>70,000</t>
    </r>
    <r>
      <rPr>
        <sz val="12"/>
        <rFont val="標楷體"/>
        <family val="4"/>
        <charset val="136"/>
      </rPr>
      <t>千元。</t>
    </r>
    <phoneticPr fontId="9" type="noConversion"/>
  </si>
  <si>
    <t>(7)</t>
  </si>
  <si>
    <r>
      <rPr>
        <sz val="12"/>
        <rFont val="標楷體"/>
        <family val="4"/>
        <charset val="136"/>
      </rPr>
      <t>太陽光電技術研發</t>
    </r>
    <r>
      <rPr>
        <sz val="12"/>
        <rFont val="Times New Roman"/>
        <family val="1"/>
      </rPr>
      <t>99,442</t>
    </r>
    <r>
      <rPr>
        <sz val="12"/>
        <rFont val="標楷體"/>
        <family val="4"/>
        <charset val="136"/>
      </rPr>
      <t>千元。</t>
    </r>
    <phoneticPr fontId="9" type="noConversion"/>
  </si>
  <si>
    <r>
      <rPr>
        <sz val="12"/>
        <rFont val="標楷體"/>
        <family val="4"/>
        <charset val="136"/>
      </rPr>
      <t>業界能源科技研究發展</t>
    </r>
    <r>
      <rPr>
        <sz val="12"/>
        <rFont val="Times New Roman"/>
        <family val="1"/>
      </rPr>
      <t>310,000</t>
    </r>
    <r>
      <rPr>
        <sz val="12"/>
        <rFont val="標楷體"/>
        <family val="4"/>
        <charset val="136"/>
      </rPr>
      <t>千元</t>
    </r>
    <r>
      <rPr>
        <sz val="12"/>
        <rFont val="微軟正黑體"/>
        <family val="2"/>
        <charset val="136"/>
      </rPr>
      <t>。</t>
    </r>
    <phoneticPr fontId="9" type="noConversion"/>
  </si>
  <si>
    <r>
      <rPr>
        <sz val="12"/>
        <rFont val="標楷體"/>
        <family val="4"/>
        <charset val="136"/>
      </rPr>
      <t>二、</t>
    </r>
    <phoneticPr fontId="9" type="noConversion"/>
  </si>
  <si>
    <r>
      <rPr>
        <sz val="12"/>
        <rFont val="標楷體"/>
        <family val="4"/>
        <charset val="136"/>
      </rPr>
      <t>補（協）助政府機關（構）</t>
    </r>
    <r>
      <rPr>
        <sz val="12"/>
        <rFont val="Times New Roman"/>
        <family val="1"/>
      </rPr>
      <t>3,006,667</t>
    </r>
    <r>
      <rPr>
        <sz val="12"/>
        <rFont val="標楷體"/>
        <family val="4"/>
        <charset val="136"/>
      </rPr>
      <t>千元</t>
    </r>
    <r>
      <rPr>
        <sz val="12"/>
        <rFont val="Times New Roman"/>
        <family val="1"/>
      </rPr>
      <t>(</t>
    </r>
    <r>
      <rPr>
        <sz val="12"/>
        <rFont val="標楷體"/>
        <family val="4"/>
        <charset val="136"/>
      </rPr>
      <t>非科技計畫</t>
    </r>
    <r>
      <rPr>
        <sz val="12"/>
        <rFont val="Times New Roman"/>
        <family val="1"/>
      </rPr>
      <t>)</t>
    </r>
    <r>
      <rPr>
        <sz val="12"/>
        <rFont val="標楷體"/>
        <family val="4"/>
        <charset val="136"/>
      </rPr>
      <t>：</t>
    </r>
    <phoneticPr fontId="9" type="noConversion"/>
  </si>
  <si>
    <r>
      <rPr>
        <sz val="12"/>
        <rFont val="標楷體"/>
        <family val="4"/>
        <charset val="136"/>
      </rPr>
      <t>偏遠與原住民族及離島地區石油設施、運輸費用及差價補助</t>
    </r>
    <r>
      <rPr>
        <sz val="12"/>
        <rFont val="Times New Roman"/>
        <family val="1"/>
      </rPr>
      <t>296,627</t>
    </r>
    <r>
      <rPr>
        <sz val="12"/>
        <rFont val="標楷體"/>
        <family val="4"/>
        <charset val="136"/>
      </rPr>
      <t>千元。</t>
    </r>
    <phoneticPr fontId="9" type="noConversion"/>
  </si>
  <si>
    <r>
      <t xml:space="preserve"> (</t>
    </r>
    <r>
      <rPr>
        <sz val="12"/>
        <rFont val="標楷體"/>
        <family val="4"/>
        <charset val="136"/>
      </rPr>
      <t>二</t>
    </r>
    <r>
      <rPr>
        <sz val="12"/>
        <rFont val="Times New Roman"/>
        <family val="1"/>
      </rPr>
      <t>)</t>
    </r>
    <phoneticPr fontId="9" type="noConversion"/>
  </si>
  <si>
    <r>
      <rPr>
        <sz val="12"/>
        <rFont val="標楷體"/>
        <family val="4"/>
        <charset val="136"/>
      </rPr>
      <t>石油開發技術研究發展</t>
    </r>
    <r>
      <rPr>
        <sz val="12"/>
        <rFont val="Times New Roman"/>
        <family val="1"/>
      </rPr>
      <t>74,000</t>
    </r>
    <r>
      <rPr>
        <sz val="12"/>
        <rFont val="標楷體"/>
        <family val="4"/>
        <charset val="136"/>
      </rPr>
      <t xml:space="preserve">千元。
</t>
    </r>
    <r>
      <rPr>
        <sz val="12"/>
        <rFont val="Times New Roman"/>
        <family val="1"/>
      </rPr>
      <t xml:space="preserve">           </t>
    </r>
    <phoneticPr fontId="9" type="noConversion"/>
  </si>
  <si>
    <r>
      <t xml:space="preserve"> (</t>
    </r>
    <r>
      <rPr>
        <sz val="12"/>
        <rFont val="標楷體"/>
        <family val="4"/>
        <charset val="136"/>
      </rPr>
      <t>三</t>
    </r>
    <r>
      <rPr>
        <sz val="12"/>
        <rFont val="Times New Roman"/>
        <family val="1"/>
      </rPr>
      <t>)</t>
    </r>
    <phoneticPr fontId="9" type="noConversion"/>
  </si>
  <si>
    <r>
      <rPr>
        <sz val="12"/>
        <rFont val="標楷體"/>
        <family val="4"/>
        <charset val="136"/>
      </rPr>
      <t>獎勵石油及天然氣探勘開發補助</t>
    </r>
    <r>
      <rPr>
        <sz val="12"/>
        <rFont val="Times New Roman"/>
        <family val="1"/>
      </rPr>
      <t>135,000</t>
    </r>
    <r>
      <rPr>
        <sz val="12"/>
        <rFont val="標楷體"/>
        <family val="4"/>
        <charset val="136"/>
      </rPr>
      <t>千元。</t>
    </r>
    <phoneticPr fontId="9" type="noConversion"/>
  </si>
  <si>
    <r>
      <t xml:space="preserve"> (</t>
    </r>
    <r>
      <rPr>
        <sz val="12"/>
        <rFont val="標楷體"/>
        <family val="4"/>
        <charset val="136"/>
      </rPr>
      <t>四</t>
    </r>
    <r>
      <rPr>
        <sz val="12"/>
        <rFont val="Times New Roman"/>
        <family val="1"/>
      </rPr>
      <t>)</t>
    </r>
    <phoneticPr fontId="9" type="noConversion"/>
  </si>
  <si>
    <r>
      <rPr>
        <sz val="12"/>
        <rFont val="標楷體"/>
        <family val="4"/>
        <charset val="136"/>
      </rPr>
      <t>直轄市及縣</t>
    </r>
    <r>
      <rPr>
        <sz val="12"/>
        <rFont val="Times New Roman"/>
        <family val="1"/>
      </rPr>
      <t>(</t>
    </r>
    <r>
      <rPr>
        <sz val="12"/>
        <rFont val="標楷體"/>
        <family val="4"/>
        <charset val="136"/>
      </rPr>
      <t>市</t>
    </r>
    <r>
      <rPr>
        <sz val="12"/>
        <rFont val="Times New Roman"/>
        <family val="1"/>
      </rPr>
      <t>)</t>
    </r>
    <r>
      <rPr>
        <sz val="12"/>
        <rFont val="標楷體"/>
        <family val="4"/>
        <charset val="136"/>
      </rPr>
      <t>政府辦理石油管理法相關業務</t>
    </r>
    <r>
      <rPr>
        <sz val="12"/>
        <rFont val="Times New Roman"/>
        <family val="1"/>
      </rPr>
      <t>43,200</t>
    </r>
    <r>
      <rPr>
        <sz val="12"/>
        <rFont val="標楷體"/>
        <family val="4"/>
        <charset val="136"/>
      </rPr>
      <t>千元。</t>
    </r>
    <phoneticPr fontId="9" type="noConversion"/>
  </si>
  <si>
    <r>
      <t xml:space="preserve"> (</t>
    </r>
    <r>
      <rPr>
        <sz val="12"/>
        <rFont val="標楷體"/>
        <family val="4"/>
        <charset val="136"/>
      </rPr>
      <t>五</t>
    </r>
    <r>
      <rPr>
        <sz val="12"/>
        <rFont val="Times New Roman"/>
        <family val="1"/>
      </rPr>
      <t>)</t>
    </r>
    <phoneticPr fontId="9" type="noConversion"/>
  </si>
  <si>
    <r>
      <rPr>
        <sz val="12"/>
        <rFont val="標楷體"/>
        <family val="4"/>
        <charset val="136"/>
      </rPr>
      <t>加油站汽、柴油油品抽驗補助</t>
    </r>
    <r>
      <rPr>
        <sz val="12"/>
        <rFont val="Times New Roman"/>
        <family val="1"/>
      </rPr>
      <t>8,000</t>
    </r>
    <r>
      <rPr>
        <sz val="12"/>
        <rFont val="標楷體"/>
        <family val="4"/>
        <charset val="136"/>
      </rPr>
      <t>千元。</t>
    </r>
    <r>
      <rPr>
        <sz val="12"/>
        <rFont val="Times New Roman"/>
        <family val="1"/>
      </rPr>
      <t xml:space="preserve">      </t>
    </r>
    <phoneticPr fontId="9" type="noConversion"/>
  </si>
  <si>
    <r>
      <t xml:space="preserve"> (</t>
    </r>
    <r>
      <rPr>
        <sz val="12"/>
        <rFont val="標楷體"/>
        <family val="4"/>
        <charset val="136"/>
      </rPr>
      <t>六</t>
    </r>
    <r>
      <rPr>
        <sz val="12"/>
        <rFont val="Times New Roman"/>
        <family val="1"/>
      </rPr>
      <t>)</t>
    </r>
    <phoneticPr fontId="9" type="noConversion"/>
  </si>
  <si>
    <r>
      <t>電動機車產業環境加值補助</t>
    </r>
    <r>
      <rPr>
        <sz val="12"/>
        <rFont val="Times New Roman"/>
        <family val="1"/>
      </rPr>
      <t>1,454,000</t>
    </r>
    <r>
      <rPr>
        <sz val="12"/>
        <rFont val="標楷體"/>
        <family val="4"/>
        <charset val="136"/>
      </rPr>
      <t>千元。</t>
    </r>
    <phoneticPr fontId="9" type="noConversion"/>
  </si>
  <si>
    <r>
      <t xml:space="preserve"> (</t>
    </r>
    <r>
      <rPr>
        <sz val="12"/>
        <rFont val="標楷體"/>
        <family val="4"/>
        <charset val="136"/>
      </rPr>
      <t>七</t>
    </r>
    <r>
      <rPr>
        <sz val="12"/>
        <rFont val="Times New Roman"/>
        <family val="1"/>
      </rPr>
      <t>)</t>
    </r>
    <phoneticPr fontId="9" type="noConversion"/>
  </si>
  <si>
    <r>
      <t>商業服務業節能設備補助</t>
    </r>
    <r>
      <rPr>
        <sz val="12"/>
        <rFont val="Times New Roman"/>
        <family val="1"/>
      </rPr>
      <t>995,840</t>
    </r>
    <r>
      <rPr>
        <sz val="12"/>
        <rFont val="標楷體"/>
        <family val="4"/>
        <charset val="136"/>
      </rPr>
      <t>千元。</t>
    </r>
    <phoneticPr fontId="9" type="noConversion"/>
  </si>
  <si>
    <t>三、</t>
    <phoneticPr fontId="9" type="noConversion"/>
  </si>
  <si>
    <r>
      <rPr>
        <sz val="12"/>
        <rFont val="標楷體"/>
        <family val="4"/>
        <charset val="136"/>
      </rPr>
      <t>捐助個人</t>
    </r>
    <r>
      <rPr>
        <sz val="12"/>
        <rFont val="Times New Roman"/>
        <family val="1"/>
      </rPr>
      <t>2,418,000</t>
    </r>
    <r>
      <rPr>
        <sz val="12"/>
        <rFont val="標楷體"/>
        <family val="4"/>
        <charset val="136"/>
      </rPr>
      <t>千元</t>
    </r>
    <r>
      <rPr>
        <sz val="12"/>
        <rFont val="Times New Roman"/>
        <family val="1"/>
      </rPr>
      <t>(</t>
    </r>
    <r>
      <rPr>
        <sz val="12"/>
        <rFont val="標楷體"/>
        <family val="4"/>
        <charset val="136"/>
      </rPr>
      <t>非科技計畫</t>
    </r>
    <r>
      <rPr>
        <sz val="12"/>
        <rFont val="Times New Roman"/>
        <family val="1"/>
      </rPr>
      <t>)</t>
    </r>
    <r>
      <rPr>
        <sz val="12"/>
        <rFont val="標楷體"/>
        <family val="4"/>
        <charset val="136"/>
      </rPr>
      <t>：</t>
    </r>
    <phoneticPr fontId="9" type="noConversion"/>
  </si>
  <si>
    <r>
      <rPr>
        <sz val="12"/>
        <rFont val="標楷體"/>
        <family val="4"/>
        <charset val="136"/>
      </rPr>
      <t>住宅能效提升補助</t>
    </r>
    <r>
      <rPr>
        <sz val="12"/>
        <rFont val="Times New Roman"/>
        <family val="1"/>
      </rPr>
      <t>2,418,000</t>
    </r>
    <r>
      <rPr>
        <sz val="12"/>
        <rFont val="標楷體"/>
        <family val="4"/>
        <charset val="136"/>
      </rPr>
      <t>千元。</t>
    </r>
    <phoneticPr fontId="9" type="noConversion"/>
  </si>
  <si>
    <r>
      <t xml:space="preserve">      2.</t>
    </r>
    <r>
      <rPr>
        <sz val="12"/>
        <rFont val="標楷體"/>
        <family val="4"/>
        <charset val="136"/>
      </rPr>
      <t>分擔</t>
    </r>
    <phoneticPr fontId="9" type="noConversion"/>
  </si>
  <si>
    <r>
      <rPr>
        <sz val="12"/>
        <rFont val="標楷體"/>
        <family val="4"/>
        <charset val="136"/>
      </rPr>
      <t>分擔「亞洲生產力組織執行計畫」及「亞太創新高峰會」部分經費</t>
    </r>
    <r>
      <rPr>
        <sz val="12"/>
        <rFont val="Times New Roman"/>
        <family val="1"/>
      </rPr>
      <t>2,750</t>
    </r>
    <r>
      <rPr>
        <sz val="12"/>
        <rFont val="標楷體"/>
        <family val="4"/>
        <charset val="136"/>
      </rPr>
      <t>千元。</t>
    </r>
    <phoneticPr fontId="9" type="noConversion"/>
  </si>
  <si>
    <r>
      <t xml:space="preserve">    3.</t>
    </r>
    <r>
      <rPr>
        <sz val="12"/>
        <rFont val="標楷體"/>
        <family val="4"/>
        <charset val="136"/>
      </rPr>
      <t>補貼、獎勵、
   慰問、照護與
   救濟</t>
    </r>
    <phoneticPr fontId="9" type="noConversion"/>
  </si>
  <si>
    <r>
      <t xml:space="preserve">  (</t>
    </r>
    <r>
      <rPr>
        <sz val="12"/>
        <rFont val="標楷體"/>
        <family val="4"/>
        <charset val="136"/>
      </rPr>
      <t>四</t>
    </r>
    <r>
      <rPr>
        <sz val="12"/>
        <rFont val="Times New Roman"/>
        <family val="1"/>
      </rPr>
      <t>)</t>
    </r>
    <r>
      <rPr>
        <sz val="12"/>
        <rFont val="標楷體"/>
        <family val="4"/>
        <charset val="136"/>
      </rPr>
      <t>其他</t>
    </r>
    <phoneticPr fontId="9" type="noConversion"/>
  </si>
  <si>
    <r>
      <t xml:space="preserve">      1.</t>
    </r>
    <r>
      <rPr>
        <sz val="12"/>
        <rFont val="標楷體"/>
        <family val="4"/>
        <charset val="136"/>
      </rPr>
      <t>其他支出</t>
    </r>
    <phoneticPr fontId="9" type="noConversion"/>
  </si>
  <si>
    <r>
      <rPr>
        <b/>
        <sz val="12"/>
        <rFont val="標楷體"/>
        <family val="4"/>
        <charset val="136"/>
      </rPr>
      <t xml:space="preserve">二、一般行政管理
</t>
    </r>
    <r>
      <rPr>
        <b/>
        <sz val="12"/>
        <rFont val="Times New Roman"/>
        <family val="1"/>
      </rPr>
      <t xml:space="preserve">        </t>
    </r>
    <r>
      <rPr>
        <b/>
        <sz val="12"/>
        <rFont val="標楷體"/>
        <family val="4"/>
        <charset val="136"/>
      </rPr>
      <t>計畫</t>
    </r>
    <phoneticPr fontId="9" type="noConversion"/>
  </si>
  <si>
    <r>
      <t xml:space="preserve">  (</t>
    </r>
    <r>
      <rPr>
        <sz val="12"/>
        <rFont val="標楷體"/>
        <family val="4"/>
        <charset val="136"/>
      </rPr>
      <t>一</t>
    </r>
    <r>
      <rPr>
        <sz val="12"/>
        <rFont val="Times New Roman"/>
        <family val="1"/>
      </rPr>
      <t>)</t>
    </r>
    <r>
      <rPr>
        <sz val="12"/>
        <rFont val="標楷體"/>
        <family val="4"/>
        <charset val="136"/>
      </rPr>
      <t>用人費用</t>
    </r>
    <phoneticPr fontId="9" type="noConversion"/>
  </si>
  <si>
    <r>
      <t xml:space="preserve">    1.</t>
    </r>
    <r>
      <rPr>
        <sz val="12"/>
        <rFont val="標楷體"/>
        <family val="4"/>
        <charset val="136"/>
      </rPr>
      <t>正式員額薪資</t>
    </r>
    <phoneticPr fontId="9" type="noConversion"/>
  </si>
  <si>
    <r>
      <t xml:space="preserve">  (</t>
    </r>
    <r>
      <rPr>
        <sz val="12"/>
        <rFont val="標楷體"/>
        <family val="4"/>
        <charset val="136"/>
      </rPr>
      <t>一</t>
    </r>
    <r>
      <rPr>
        <sz val="12"/>
        <rFont val="Times New Roman"/>
        <family val="1"/>
      </rPr>
      <t>)</t>
    </r>
    <r>
      <rPr>
        <sz val="12"/>
        <rFont val="標楷體"/>
        <family val="4"/>
        <charset val="136"/>
      </rPr>
      <t>服務費用</t>
    </r>
    <phoneticPr fontId="9" type="noConversion"/>
  </si>
  <si>
    <r>
      <t xml:space="preserve">      1.</t>
    </r>
    <r>
      <rPr>
        <sz val="12"/>
        <rFont val="標楷體"/>
        <family val="4"/>
        <charset val="136"/>
      </rPr>
      <t>一般服務費</t>
    </r>
    <phoneticPr fontId="9" type="noConversion"/>
  </si>
  <si>
    <r>
      <rPr>
        <sz val="12"/>
        <rFont val="標楷體"/>
        <family val="4"/>
        <charset val="136"/>
      </rPr>
      <t>外包費</t>
    </r>
    <r>
      <rPr>
        <sz val="12"/>
        <rFont val="Times New Roman"/>
        <family val="1"/>
      </rPr>
      <t>1,876</t>
    </r>
    <r>
      <rPr>
        <sz val="12"/>
        <rFont val="標楷體"/>
        <family val="4"/>
        <charset val="136"/>
      </rPr>
      <t>千元：協助辦理基金收退費、核定公用天然氣事業供氣計畫及出納作業等業務所需之人力委託外包費</t>
    </r>
    <r>
      <rPr>
        <sz val="12"/>
        <rFont val="Times New Roman"/>
        <family val="1"/>
      </rPr>
      <t>(</t>
    </r>
    <r>
      <rPr>
        <sz val="12"/>
        <rFont val="標楷體"/>
        <family val="4"/>
        <charset val="136"/>
      </rPr>
      <t>勞務承攬進用人力</t>
    </r>
    <r>
      <rPr>
        <sz val="12"/>
        <rFont val="Times New Roman"/>
        <family val="1"/>
      </rPr>
      <t>3</t>
    </r>
    <r>
      <rPr>
        <sz val="12"/>
        <rFont val="標楷體"/>
        <family val="4"/>
        <charset val="136"/>
      </rPr>
      <t>人</t>
    </r>
    <r>
      <rPr>
        <sz val="12"/>
        <rFont val="Times New Roman"/>
        <family val="1"/>
      </rPr>
      <t>)</t>
    </r>
    <r>
      <rPr>
        <sz val="12"/>
        <rFont val="標楷體"/>
        <family val="4"/>
        <charset val="136"/>
      </rPr>
      <t>。</t>
    </r>
    <phoneticPr fontId="9" type="noConversion"/>
  </si>
  <si>
    <r>
      <rPr>
        <b/>
        <sz val="12"/>
        <rFont val="標楷體"/>
        <family val="4"/>
        <charset val="136"/>
      </rPr>
      <t>總</t>
    </r>
    <r>
      <rPr>
        <b/>
        <sz val="12"/>
        <rFont val="Times New Roman"/>
        <family val="1"/>
      </rPr>
      <t xml:space="preserve">       </t>
    </r>
    <r>
      <rPr>
        <b/>
        <sz val="12"/>
        <rFont val="標楷體"/>
        <family val="4"/>
        <charset val="136"/>
      </rPr>
      <t>計</t>
    </r>
    <phoneticPr fontId="9" type="noConversion"/>
  </si>
  <si>
    <r>
      <rPr>
        <sz val="12"/>
        <rFont val="標楷體"/>
        <family val="4"/>
        <charset val="136"/>
      </rPr>
      <t>填表說明：</t>
    </r>
    <r>
      <rPr>
        <sz val="12"/>
        <rFont val="Times New Roman"/>
        <family val="1"/>
      </rPr>
      <t>1.</t>
    </r>
    <r>
      <rPr>
        <sz val="12"/>
        <rFont val="標楷體"/>
        <family val="4"/>
        <charset val="136"/>
      </rPr>
      <t xml:space="preserve">本表請參考行政院主計總處編訂之中央政府非營業特種基金及會計科目與編號參考表，依
</t>
    </r>
    <r>
      <rPr>
        <sz val="12"/>
        <rFont val="Times New Roman"/>
        <family val="1"/>
      </rPr>
      <t xml:space="preserve">                        </t>
    </r>
    <r>
      <rPr>
        <sz val="12"/>
        <rFont val="標楷體"/>
        <family val="4"/>
        <charset val="136"/>
      </rPr>
      <t>附表</t>
    </r>
    <r>
      <rPr>
        <sz val="12"/>
        <rFont val="Times New Roman"/>
        <family val="1"/>
      </rPr>
      <t>3</t>
    </r>
    <r>
      <rPr>
        <sz val="12"/>
        <rFont val="標楷體"/>
        <family val="4"/>
        <charset val="136"/>
      </rPr>
      <t>所列計畫別，依序由用途別科目之</t>
    </r>
    <r>
      <rPr>
        <sz val="12"/>
        <rFont val="Times New Roman"/>
        <family val="1"/>
      </rPr>
      <t>3</t>
    </r>
    <r>
      <rPr>
        <sz val="12"/>
        <rFont val="標楷體"/>
        <family val="4"/>
        <charset val="136"/>
      </rPr>
      <t>級用途別科目填列至</t>
    </r>
    <r>
      <rPr>
        <sz val="12"/>
        <rFont val="Times New Roman"/>
        <family val="1"/>
      </rPr>
      <t>4</t>
    </r>
    <r>
      <rPr>
        <sz val="12"/>
        <rFont val="標楷體"/>
        <family val="4"/>
        <charset val="136"/>
      </rPr>
      <t xml:space="preserve">級，並列明計畫內容、預
</t>
    </r>
    <r>
      <rPr>
        <sz val="12"/>
        <rFont val="Times New Roman"/>
        <family val="1"/>
      </rPr>
      <t xml:space="preserve">                        </t>
    </r>
    <r>
      <rPr>
        <sz val="12"/>
        <rFont val="標楷體"/>
        <family val="4"/>
        <charset val="136"/>
      </rPr>
      <t xml:space="preserve">期成果及其他有關說明。另國外旅費、用人費用、公共關係費、廣告費及業務宣導費等
</t>
    </r>
    <r>
      <rPr>
        <sz val="12"/>
        <rFont val="Times New Roman"/>
        <family val="1"/>
      </rPr>
      <t xml:space="preserve">                        </t>
    </r>
    <r>
      <rPr>
        <sz val="12"/>
        <rFont val="標楷體"/>
        <family val="4"/>
        <charset val="136"/>
      </rPr>
      <t>管制性項目及本總處綜合統計處統計所須之</t>
    </r>
    <r>
      <rPr>
        <sz val="12"/>
        <rFont val="Times New Roman"/>
        <family val="1"/>
      </rPr>
      <t>5</t>
    </r>
    <r>
      <rPr>
        <sz val="12"/>
        <rFont val="標楷體"/>
        <family val="4"/>
        <charset val="136"/>
      </rPr>
      <t xml:space="preserve">級用途別科目，仍應於說明欄中說明。
</t>
    </r>
    <r>
      <rPr>
        <sz val="12"/>
        <rFont val="Times New Roman"/>
        <family val="1"/>
      </rPr>
      <t xml:space="preserve">                     2.</t>
    </r>
    <r>
      <rPr>
        <sz val="12"/>
        <rFont val="標楷體"/>
        <family val="4"/>
        <charset val="136"/>
      </rPr>
      <t xml:space="preserve">各項業務計畫如有以服務費用自行進用臨時人員（如契僱人力、按日、按件或按時計酬
</t>
    </r>
    <r>
      <rPr>
        <sz val="12"/>
        <rFont val="Times New Roman"/>
        <family val="1"/>
      </rPr>
      <t xml:space="preserve">                        </t>
    </r>
    <r>
      <rPr>
        <sz val="12"/>
        <rFont val="標楷體"/>
        <family val="4"/>
        <charset val="136"/>
      </rPr>
      <t xml:space="preserve">等人力）、勞動派遣或勞務承攬之支出，應於計畫內容說明欄詳實敍明進用計畫、預計
</t>
    </r>
    <r>
      <rPr>
        <sz val="12"/>
        <rFont val="Times New Roman"/>
        <family val="1"/>
      </rPr>
      <t xml:space="preserve">                        </t>
    </r>
    <r>
      <rPr>
        <sz val="12"/>
        <rFont val="標楷體"/>
        <family val="4"/>
        <charset val="136"/>
      </rPr>
      <t xml:space="preserve">人數及預算編列金額；如有編列政策宣導經費，請說明編列科目、金額及內容；如有編
</t>
    </r>
    <r>
      <rPr>
        <sz val="12"/>
        <rFont val="Times New Roman"/>
        <family val="1"/>
      </rPr>
      <t xml:space="preserve">                        </t>
    </r>
    <r>
      <rPr>
        <sz val="12"/>
        <rFont val="標楷體"/>
        <family val="4"/>
        <charset val="136"/>
      </rPr>
      <t xml:space="preserve">列工程管理費，請說明編列科目、金額、提列標準及計算方式。
</t>
    </r>
    <r>
      <rPr>
        <sz val="12"/>
        <rFont val="Times New Roman"/>
        <family val="1"/>
      </rPr>
      <t xml:space="preserve">                     3.</t>
    </r>
    <r>
      <rPr>
        <sz val="12"/>
        <rFont val="標楷體"/>
        <family val="4"/>
        <charset val="136"/>
      </rPr>
      <t xml:space="preserve">各項業務計畫屬多年期專案計畫應於計畫內容說明欄中說明辦理年度、總計畫經費、已
</t>
    </r>
    <r>
      <rPr>
        <sz val="12"/>
        <rFont val="Times New Roman"/>
        <family val="1"/>
      </rPr>
      <t xml:space="preserve">                        </t>
    </r>
    <r>
      <rPr>
        <sz val="12"/>
        <rFont val="標楷體"/>
        <family val="4"/>
        <charset val="136"/>
      </rPr>
      <t xml:space="preserve">編列預算及已執行情形。
</t>
    </r>
    <r>
      <rPr>
        <sz val="12"/>
        <rFont val="Times New Roman"/>
        <family val="1"/>
      </rPr>
      <t xml:space="preserve">                     4.</t>
    </r>
    <r>
      <rPr>
        <sz val="12"/>
        <rFont val="標楷體"/>
        <family val="4"/>
        <charset val="136"/>
      </rPr>
      <t xml:space="preserve">會費應與業務有直接關係，並於計畫內容說明欄中詳列項目及金額。
</t>
    </r>
    <r>
      <rPr>
        <sz val="12"/>
        <rFont val="Times New Roman"/>
        <family val="1"/>
      </rPr>
      <t xml:space="preserve">                     5.</t>
    </r>
    <r>
      <rPr>
        <sz val="12"/>
        <rFont val="標楷體"/>
        <family val="4"/>
        <charset val="136"/>
      </rPr>
      <t xml:space="preserve">補助及捐助應於說明表中詳列補助對象及金額。
</t>
    </r>
    <r>
      <rPr>
        <sz val="12"/>
        <rFont val="Times New Roman"/>
        <family val="1"/>
      </rPr>
      <t xml:space="preserve">                     6.</t>
    </r>
    <r>
      <rPr>
        <sz val="12"/>
        <rFont val="標楷體"/>
        <family val="4"/>
        <charset val="136"/>
      </rPr>
      <t xml:space="preserve">利息費用應說明貸款機關、借款種類及用途、額度、計息本金、利率及計息期間。利息
</t>
    </r>
    <r>
      <rPr>
        <sz val="12"/>
        <rFont val="Times New Roman"/>
        <family val="1"/>
      </rPr>
      <t xml:space="preserve">                        </t>
    </r>
    <r>
      <rPr>
        <sz val="12"/>
        <rFont val="標楷體"/>
        <family val="4"/>
        <charset val="136"/>
      </rPr>
      <t xml:space="preserve">預算數，已訂約者，應按約定利率及期間編列，預計新增借款（尚未洽妥之借款）其因
</t>
    </r>
    <r>
      <rPr>
        <sz val="12"/>
        <rFont val="Times New Roman"/>
        <family val="1"/>
      </rPr>
      <t xml:space="preserve">                        </t>
    </r>
    <r>
      <rPr>
        <sz val="12"/>
        <rFont val="標楷體"/>
        <family val="4"/>
        <charset val="136"/>
      </rPr>
      <t>起訖時間尚難確定者，最高統按</t>
    </r>
    <r>
      <rPr>
        <sz val="12"/>
        <rFont val="Times New Roman"/>
        <family val="1"/>
      </rPr>
      <t>6</t>
    </r>
    <r>
      <rPr>
        <sz val="12"/>
        <rFont val="標楷體"/>
        <family val="4"/>
        <charset val="136"/>
      </rPr>
      <t xml:space="preserve">個月期照預計利率編列。
</t>
    </r>
    <r>
      <rPr>
        <sz val="12"/>
        <rFont val="Times New Roman"/>
        <family val="1"/>
      </rPr>
      <t xml:space="preserve">                     7.</t>
    </r>
    <r>
      <rPr>
        <sz val="12"/>
        <rFont val="標楷體"/>
        <family val="4"/>
        <charset val="136"/>
      </rPr>
      <t>本表總計數須與附表</t>
    </r>
    <r>
      <rPr>
        <sz val="12"/>
        <rFont val="Times New Roman"/>
        <family val="1"/>
      </rPr>
      <t>3</t>
    </r>
    <r>
      <rPr>
        <sz val="12"/>
        <rFont val="標楷體"/>
        <family val="4"/>
        <charset val="136"/>
      </rPr>
      <t>之基金用途相勾稽。</t>
    </r>
    <phoneticPr fontId="9" type="noConversion"/>
  </si>
  <si>
    <r>
      <rPr>
        <sz val="12"/>
        <rFont val="標楷體"/>
        <family val="4"/>
        <charset val="136"/>
      </rPr>
      <t>註：配合行政院主計總處</t>
    </r>
    <r>
      <rPr>
        <sz val="12"/>
        <rFont val="Times New Roman"/>
        <family val="1"/>
      </rPr>
      <t>112</t>
    </r>
    <r>
      <rPr>
        <sz val="12"/>
        <rFont val="標楷體"/>
        <family val="4"/>
        <charset val="136"/>
      </rPr>
      <t>年度核定特別收入基金預算科目「媒體政策及業務宣導費」及「推展
    費」，前年度決算數與上年度預算數依該等科目定義予以重分類。</t>
    </r>
    <phoneticPr fontId="9" type="noConversion"/>
  </si>
  <si>
    <t>經濟部能源署</t>
    <phoneticPr fontId="9" type="noConversion"/>
  </si>
  <si>
    <t>石油基金</t>
    <phoneticPr fontId="9" type="noConversion"/>
  </si>
  <si>
    <t>單位(或計畫)成本分析表</t>
    <phoneticPr fontId="9" type="noConversion"/>
  </si>
  <si>
    <r>
      <t>中華民國</t>
    </r>
    <r>
      <rPr>
        <sz val="12"/>
        <rFont val="Times New Roman"/>
        <family val="1"/>
      </rPr>
      <t>113</t>
    </r>
    <r>
      <rPr>
        <sz val="12"/>
        <rFont val="標楷體"/>
        <family val="4"/>
        <charset val="136"/>
      </rPr>
      <t>年度</t>
    </r>
    <phoneticPr fontId="22" type="noConversion"/>
  </si>
  <si>
    <r>
      <t xml:space="preserve">                          </t>
    </r>
    <r>
      <rPr>
        <sz val="12"/>
        <rFont val="標楷體"/>
        <family val="4"/>
        <charset val="136"/>
      </rPr>
      <t xml:space="preserve">               </t>
    </r>
    <phoneticPr fontId="16" type="noConversion"/>
  </si>
  <si>
    <t>單位：新臺幣千元</t>
    <phoneticPr fontId="22" type="noConversion"/>
  </si>
  <si>
    <t>計      畫      別</t>
    <phoneticPr fontId="16" type="noConversion"/>
  </si>
  <si>
    <t>單位成本(元)或平均利(費)率</t>
  </si>
  <si>
    <t>數量</t>
  </si>
  <si>
    <t>預算數</t>
    <phoneticPr fontId="16" type="noConversion"/>
  </si>
  <si>
    <t>說          明</t>
    <phoneticPr fontId="16" type="noConversion"/>
  </si>
  <si>
    <t>政府儲油、石油開發及技術研究計畫</t>
    <phoneticPr fontId="9" type="noConversion"/>
  </si>
  <si>
    <t>千元</t>
  </si>
  <si>
    <r>
      <t>委託辦理健全油氣業務管理、能源政策之研究發展及再生能源開發與推廣等計畫所需經費；捐助</t>
    </r>
    <r>
      <rPr>
        <sz val="12"/>
        <rFont val="標楷體"/>
        <family val="4"/>
        <charset val="136"/>
      </rPr>
      <t>個人、財(社)團法人、工商團體及補(協)助政府機關(構)辦理替代能源之研發、節能及油氣探勘開發等所需經費；政府儲油經費。</t>
    </r>
    <phoneticPr fontId="9" type="noConversion"/>
  </si>
  <si>
    <t>一般行政管理計畫</t>
    <phoneticPr fontId="9" type="noConversion"/>
  </si>
  <si>
    <t>協助辦理基金收退費、核定公用天然氣事業供氣計畫及出納作業等業務所需經費。</t>
    <phoneticPr fontId="9" type="noConversion"/>
  </si>
  <si>
    <r>
      <rPr>
        <sz val="12"/>
        <rFont val="標楷體"/>
        <family val="4"/>
        <charset val="136"/>
      </rPr>
      <t>合</t>
    </r>
    <r>
      <rPr>
        <sz val="12"/>
        <rFont val="Times New Roman"/>
        <family val="1"/>
      </rPr>
      <t xml:space="preserve">          </t>
    </r>
    <r>
      <rPr>
        <sz val="12"/>
        <rFont val="標楷體"/>
        <family val="4"/>
        <charset val="136"/>
      </rPr>
      <t>計</t>
    </r>
    <r>
      <rPr>
        <sz val="12"/>
        <rFont val="Times New Roman"/>
        <family val="1"/>
      </rPr>
      <t xml:space="preserve"> </t>
    </r>
    <phoneticPr fontId="9" type="noConversion"/>
  </si>
  <si>
    <r>
      <rPr>
        <sz val="12"/>
        <rFont val="標楷體"/>
        <family val="4"/>
        <charset val="136"/>
      </rPr>
      <t>填表說明：</t>
    </r>
    <r>
      <rPr>
        <sz val="12"/>
        <rFont val="Times New Roman"/>
        <family val="1"/>
      </rPr>
      <t>1.</t>
    </r>
    <r>
      <rPr>
        <sz val="12"/>
        <rFont val="標楷體"/>
        <family val="4"/>
        <charset val="136"/>
      </rPr>
      <t xml:space="preserve">本表請參考行政院主計總處編訂之中央政府非營業特種基金及會計科目與編號參
</t>
    </r>
    <r>
      <rPr>
        <sz val="12"/>
        <rFont val="Times New Roman"/>
        <family val="1"/>
      </rPr>
      <t xml:space="preserve">                       </t>
    </r>
    <r>
      <rPr>
        <sz val="12"/>
        <rFont val="標楷體"/>
        <family val="4"/>
        <charset val="136"/>
      </rPr>
      <t>考表，按附表</t>
    </r>
    <r>
      <rPr>
        <sz val="12"/>
        <rFont val="Times New Roman"/>
        <family val="1"/>
      </rPr>
      <t>3</t>
    </r>
    <r>
      <rPr>
        <sz val="12"/>
        <rFont val="標楷體"/>
        <family val="4"/>
        <charset val="136"/>
      </rPr>
      <t xml:space="preserve">基金用途所列計畫別填列。
</t>
    </r>
    <r>
      <rPr>
        <sz val="12"/>
        <rFont val="Times New Roman"/>
        <family val="1"/>
      </rPr>
      <t xml:space="preserve">                    2.</t>
    </r>
    <r>
      <rPr>
        <sz val="12"/>
        <rFont val="標楷體"/>
        <family val="4"/>
        <charset val="136"/>
      </rPr>
      <t xml:space="preserve">每一業務計畫均應選定計算單位成本之工作單位，如確實無法衡量單位成本者，
</t>
    </r>
    <r>
      <rPr>
        <sz val="12"/>
        <rFont val="Times New Roman"/>
        <family val="1"/>
      </rPr>
      <t xml:space="preserve">                       </t>
    </r>
    <r>
      <rPr>
        <sz val="12"/>
        <rFont val="標楷體"/>
        <family val="4"/>
        <charset val="136"/>
      </rPr>
      <t xml:space="preserve">應於說明欄中說明，並以計畫表達。
</t>
    </r>
    <r>
      <rPr>
        <sz val="12"/>
        <rFont val="Times New Roman"/>
        <family val="1"/>
      </rPr>
      <t xml:space="preserve">                    3.</t>
    </r>
    <r>
      <rPr>
        <sz val="12"/>
        <rFont val="標楷體"/>
        <family val="4"/>
        <charset val="136"/>
      </rPr>
      <t xml:space="preserve">本表單位成本及平均費率項目計算至新臺幣元，平均利率以百分比表達，並請填
</t>
    </r>
    <r>
      <rPr>
        <sz val="12"/>
        <rFont val="Times New Roman"/>
        <family val="1"/>
      </rPr>
      <t xml:space="preserve">                       </t>
    </r>
    <r>
      <rPr>
        <sz val="12"/>
        <rFont val="標楷體"/>
        <family val="4"/>
        <charset val="136"/>
      </rPr>
      <t>至小數點後</t>
    </r>
    <r>
      <rPr>
        <sz val="12"/>
        <rFont val="Times New Roman"/>
        <family val="1"/>
      </rPr>
      <t>2</t>
    </r>
    <r>
      <rPr>
        <sz val="12"/>
        <rFont val="標楷體"/>
        <family val="4"/>
        <charset val="136"/>
      </rPr>
      <t xml:space="preserve">位。
</t>
    </r>
    <r>
      <rPr>
        <sz val="12"/>
        <rFont val="Times New Roman"/>
        <family val="1"/>
      </rPr>
      <t xml:space="preserve">                    4.</t>
    </r>
    <r>
      <rPr>
        <sz val="12"/>
        <rFont val="標楷體"/>
        <family val="4"/>
        <charset val="136"/>
      </rPr>
      <t>表內合計數須與基金來源、用途及餘絀預計表中之基金用途合計數相勾稽。</t>
    </r>
    <phoneticPr fontId="9" type="noConversion"/>
  </si>
  <si>
    <t>經濟部能源署</t>
    <phoneticPr fontId="9" type="noConversion"/>
  </si>
  <si>
    <t>石油基金</t>
    <phoneticPr fontId="9" type="noConversion"/>
  </si>
  <si>
    <r>
      <t>5</t>
    </r>
    <r>
      <rPr>
        <sz val="18"/>
        <rFont val="標楷體"/>
        <family val="4"/>
        <charset val="136"/>
      </rPr>
      <t>年來主要業務計畫分析表</t>
    </r>
    <phoneticPr fontId="16" type="noConversion"/>
  </si>
  <si>
    <r>
      <t>中華民國</t>
    </r>
    <r>
      <rPr>
        <sz val="12"/>
        <rFont val="Times New Roman"/>
        <family val="1"/>
      </rPr>
      <t>113</t>
    </r>
    <r>
      <rPr>
        <sz val="12"/>
        <rFont val="標楷體"/>
        <family val="4"/>
        <charset val="136"/>
      </rPr>
      <t>年度</t>
    </r>
    <phoneticPr fontId="9" type="noConversion"/>
  </si>
  <si>
    <t>年度及項目</t>
    <phoneticPr fontId="9" type="noConversion"/>
  </si>
  <si>
    <t>單位成本(元)或平均利(費)率</t>
    <phoneticPr fontId="16" type="noConversion"/>
  </si>
  <si>
    <r>
      <rPr>
        <sz val="12"/>
        <rFont val="標楷體"/>
        <family val="4"/>
        <charset val="136"/>
      </rPr>
      <t>預(決)算數</t>
    </r>
    <phoneticPr fontId="9" type="noConversion"/>
  </si>
  <si>
    <t>說明</t>
    <phoneticPr fontId="9" type="noConversion"/>
  </si>
  <si>
    <t>本年度預算數</t>
  </si>
  <si>
    <t>政府儲油、石油開發及技術研究計畫</t>
    <phoneticPr fontId="9" type="noConversion"/>
  </si>
  <si>
    <t xml:space="preserve">  </t>
    <phoneticPr fontId="9" type="noConversion"/>
  </si>
  <si>
    <t>上年度預算數</t>
  </si>
  <si>
    <t>前年度決算數</t>
  </si>
  <si>
    <r>
      <t>110</t>
    </r>
    <r>
      <rPr>
        <sz val="12"/>
        <rFont val="標楷體"/>
        <family val="4"/>
        <charset val="136"/>
      </rPr>
      <t>年度決算數</t>
    </r>
    <phoneticPr fontId="9" type="noConversion"/>
  </si>
  <si>
    <r>
      <t>109</t>
    </r>
    <r>
      <rPr>
        <sz val="12"/>
        <rFont val="標楷體"/>
        <family val="4"/>
        <charset val="136"/>
      </rPr>
      <t>年度決算數</t>
    </r>
    <phoneticPr fontId="9" type="noConversion"/>
  </si>
  <si>
    <t>經濟部能源署</t>
    <phoneticPr fontId="9" type="noConversion"/>
  </si>
  <si>
    <r>
      <rPr>
        <u/>
        <sz val="18"/>
        <rFont val="標楷體"/>
        <family val="4"/>
        <charset val="136"/>
      </rPr>
      <t>石油基金</t>
    </r>
    <phoneticPr fontId="9" type="noConversion"/>
  </si>
  <si>
    <r>
      <rPr>
        <sz val="18"/>
        <rFont val="標楷體"/>
        <family val="4"/>
        <charset val="136"/>
      </rPr>
      <t>員工人數彙計表</t>
    </r>
    <phoneticPr fontId="9" type="noConversion"/>
  </si>
  <si>
    <r>
      <t xml:space="preserve"> </t>
    </r>
    <r>
      <rPr>
        <sz val="12"/>
        <rFont val="標楷體"/>
        <family val="4"/>
        <charset val="136"/>
      </rPr>
      <t>中華民國</t>
    </r>
    <r>
      <rPr>
        <sz val="12"/>
        <rFont val="Times New Roman"/>
        <family val="1"/>
      </rPr>
      <t>113</t>
    </r>
    <r>
      <rPr>
        <sz val="12"/>
        <rFont val="標楷體"/>
        <family val="4"/>
        <charset val="136"/>
      </rPr>
      <t>年度</t>
    </r>
    <phoneticPr fontId="16" type="noConversion"/>
  </si>
  <si>
    <t xml:space="preserve">                                        </t>
    <phoneticPr fontId="16" type="noConversion"/>
  </si>
  <si>
    <r>
      <t xml:space="preserve">            </t>
    </r>
    <r>
      <rPr>
        <sz val="12"/>
        <rFont val="標楷體"/>
        <family val="4"/>
        <charset val="136"/>
      </rPr>
      <t>單位：人</t>
    </r>
    <phoneticPr fontId="22" type="noConversion"/>
  </si>
  <si>
    <r>
      <t>科</t>
    </r>
    <r>
      <rPr>
        <sz val="12"/>
        <rFont val="Times New Roman"/>
        <family val="1"/>
      </rPr>
      <t xml:space="preserve">               </t>
    </r>
    <r>
      <rPr>
        <sz val="12"/>
        <rFont val="標楷體"/>
        <family val="4"/>
        <charset val="136"/>
      </rPr>
      <t>目</t>
    </r>
    <phoneticPr fontId="5" type="noConversion"/>
  </si>
  <si>
    <t>上年度最高
可進用員額數</t>
    <phoneticPr fontId="5" type="noConversion"/>
  </si>
  <si>
    <r>
      <rPr>
        <sz val="12"/>
        <rFont val="標楷體"/>
        <family val="4"/>
        <charset val="136"/>
      </rPr>
      <t>本年度
增減</t>
    </r>
    <r>
      <rPr>
        <sz val="12"/>
        <rFont val="Times New Roman"/>
        <family val="1"/>
      </rPr>
      <t>(</t>
    </r>
    <r>
      <rPr>
        <sz val="12"/>
        <rFont val="標楷體"/>
        <family val="4"/>
        <charset val="136"/>
      </rPr>
      <t>－</t>
    </r>
    <r>
      <rPr>
        <sz val="12"/>
        <rFont val="Times New Roman"/>
        <family val="1"/>
      </rPr>
      <t>)</t>
    </r>
    <r>
      <rPr>
        <sz val="12"/>
        <rFont val="標楷體"/>
        <family val="4"/>
        <charset val="136"/>
      </rPr>
      <t>數</t>
    </r>
    <phoneticPr fontId="9" type="noConversion"/>
  </si>
  <si>
    <t>本年度最高
可進用員額數</t>
    <phoneticPr fontId="5" type="noConversion"/>
  </si>
  <si>
    <r>
      <t>說</t>
    </r>
    <r>
      <rPr>
        <sz val="12"/>
        <rFont val="Times New Roman"/>
        <family val="1"/>
      </rPr>
      <t xml:space="preserve">      </t>
    </r>
    <r>
      <rPr>
        <sz val="12"/>
        <rFont val="標楷體"/>
        <family val="4"/>
        <charset val="136"/>
      </rPr>
      <t>明</t>
    </r>
    <phoneticPr fontId="5" type="noConversion"/>
  </si>
  <si>
    <r>
      <rPr>
        <sz val="12"/>
        <rFont val="標楷體"/>
        <family val="4"/>
        <charset val="136"/>
      </rPr>
      <t xml:space="preserve">註：另於服務費用編列辦理基金收退費、核定公用天然氣事業供氣計畫及出納作業等業務之勞務
</t>
    </r>
    <r>
      <rPr>
        <sz val="12"/>
        <rFont val="Times New Roman"/>
        <family val="1"/>
      </rPr>
      <t xml:space="preserve">        </t>
    </r>
    <r>
      <rPr>
        <sz val="12"/>
        <rFont val="標楷體"/>
        <family val="4"/>
        <charset val="136"/>
      </rPr>
      <t>承攬進用人力</t>
    </r>
    <r>
      <rPr>
        <sz val="12"/>
        <rFont val="Times New Roman"/>
        <family val="1"/>
      </rPr>
      <t>3</t>
    </r>
    <r>
      <rPr>
        <sz val="12"/>
        <rFont val="標楷體"/>
        <family val="4"/>
        <charset val="136"/>
      </rPr>
      <t>人。</t>
    </r>
    <r>
      <rPr>
        <sz val="12"/>
        <rFont val="Times New Roman"/>
        <family val="1"/>
      </rPr>
      <t xml:space="preserve"> </t>
    </r>
    <phoneticPr fontId="9" type="noConversion"/>
  </si>
  <si>
    <t>用人費用彙計表</t>
    <phoneticPr fontId="5" type="noConversion"/>
  </si>
  <si>
    <r>
      <t>中華民國</t>
    </r>
    <r>
      <rPr>
        <sz val="12"/>
        <rFont val="Times New Roman"/>
        <family val="1"/>
      </rPr>
      <t>113</t>
    </r>
    <r>
      <rPr>
        <sz val="12"/>
        <rFont val="標楷體"/>
        <family val="4"/>
        <charset val="136"/>
      </rPr>
      <t>年度</t>
    </r>
    <phoneticPr fontId="5" type="noConversion"/>
  </si>
  <si>
    <t>單位：新臺幣千元</t>
    <phoneticPr fontId="9" type="noConversion"/>
  </si>
  <si>
    <r>
      <t>科</t>
    </r>
    <r>
      <rPr>
        <sz val="12"/>
        <rFont val="Times New Roman"/>
        <family val="1"/>
      </rPr>
      <t xml:space="preserve">          </t>
    </r>
    <r>
      <rPr>
        <sz val="12"/>
        <rFont val="標楷體"/>
        <family val="4"/>
        <charset val="136"/>
      </rPr>
      <t>目</t>
    </r>
    <phoneticPr fontId="5" type="noConversion"/>
  </si>
  <si>
    <t>正式員額薪資</t>
    <phoneticPr fontId="5" type="noConversion"/>
  </si>
  <si>
    <t>聘僱人員薪資</t>
    <phoneticPr fontId="5" type="noConversion"/>
  </si>
  <si>
    <t>加（夜）班費</t>
    <phoneticPr fontId="5" type="noConversion"/>
  </si>
  <si>
    <r>
      <t>獎</t>
    </r>
    <r>
      <rPr>
        <sz val="12"/>
        <rFont val="Times New Roman"/>
        <family val="1"/>
      </rPr>
      <t xml:space="preserve">       </t>
    </r>
    <r>
      <rPr>
        <sz val="12"/>
        <rFont val="標楷體"/>
        <family val="4"/>
        <charset val="136"/>
      </rPr>
      <t>金</t>
    </r>
    <phoneticPr fontId="5" type="noConversion"/>
  </si>
  <si>
    <t>退休及
卹償金</t>
    <phoneticPr fontId="5" type="noConversion"/>
  </si>
  <si>
    <t>福利費</t>
    <phoneticPr fontId="5" type="noConversion"/>
  </si>
  <si>
    <r>
      <t>合</t>
    </r>
    <r>
      <rPr>
        <sz val="12"/>
        <rFont val="Times New Roman"/>
        <family val="1"/>
      </rPr>
      <t xml:space="preserve">   </t>
    </r>
    <r>
      <rPr>
        <sz val="12"/>
        <rFont val="標楷體"/>
        <family val="4"/>
        <charset val="136"/>
      </rPr>
      <t>計</t>
    </r>
    <phoneticPr fontId="5" type="noConversion"/>
  </si>
  <si>
    <t>兼任人員用人費用</t>
    <phoneticPr fontId="5" type="noConversion"/>
  </si>
  <si>
    <t>總計</t>
    <phoneticPr fontId="5" type="noConversion"/>
  </si>
  <si>
    <t>年終獎金</t>
    <phoneticPr fontId="5" type="noConversion"/>
  </si>
  <si>
    <t>考績獎金</t>
    <phoneticPr fontId="5" type="noConversion"/>
  </si>
  <si>
    <t>其他</t>
    <phoneticPr fontId="5" type="noConversion"/>
  </si>
  <si>
    <t>退休金</t>
    <phoneticPr fontId="5" type="noConversion"/>
  </si>
  <si>
    <t>分擔保險費</t>
    <phoneticPr fontId="5" type="noConversion"/>
  </si>
  <si>
    <t>傷病醫藥費</t>
    <phoneticPr fontId="5" type="noConversion"/>
  </si>
  <si>
    <t>提撥福利金</t>
    <phoneticPr fontId="5" type="noConversion"/>
  </si>
  <si>
    <t>合計</t>
    <phoneticPr fontId="9" type="noConversion"/>
  </si>
  <si>
    <r>
      <rPr>
        <sz val="12"/>
        <rFont val="標楷體"/>
        <family val="4"/>
        <charset val="136"/>
      </rPr>
      <t xml:space="preserve">註：另於服務費用編列辦理基金收退費、核定公用天然氣事業供氣計畫及出納作業等業務之勞務承攬進用人力
</t>
    </r>
    <r>
      <rPr>
        <sz val="12"/>
        <rFont val="Times New Roman"/>
        <family val="1"/>
      </rPr>
      <t xml:space="preserve">         3</t>
    </r>
    <r>
      <rPr>
        <sz val="12"/>
        <rFont val="標楷體"/>
        <family val="4"/>
        <charset val="136"/>
      </rPr>
      <t>人，計</t>
    </r>
    <r>
      <rPr>
        <sz val="12"/>
        <rFont val="Times New Roman"/>
        <family val="1"/>
      </rPr>
      <t>1,876</t>
    </r>
    <r>
      <rPr>
        <sz val="12"/>
        <rFont val="標楷體"/>
        <family val="4"/>
        <charset val="136"/>
      </rPr>
      <t>千元。</t>
    </r>
    <phoneticPr fontId="5" type="noConversion"/>
  </si>
  <si>
    <t>經濟部能源署</t>
    <phoneticPr fontId="5" type="noConversion"/>
  </si>
  <si>
    <t>石油基金</t>
    <phoneticPr fontId="4" type="noConversion"/>
  </si>
  <si>
    <r>
      <t xml:space="preserve">    </t>
    </r>
    <r>
      <rPr>
        <sz val="12"/>
        <rFont val="標楷體"/>
        <family val="4"/>
        <charset val="136"/>
      </rPr>
      <t>中華民國</t>
    </r>
    <r>
      <rPr>
        <sz val="12"/>
        <rFont val="Times New Roman"/>
        <family val="1"/>
      </rPr>
      <t>113</t>
    </r>
    <r>
      <rPr>
        <sz val="12"/>
        <rFont val="標楷體"/>
        <family val="4"/>
        <charset val="136"/>
      </rPr>
      <t>年度</t>
    </r>
    <phoneticPr fontId="4" type="noConversion"/>
  </si>
  <si>
    <t>　</t>
    <phoneticPr fontId="4" type="noConversion"/>
  </si>
  <si>
    <t>單位：新臺幣千元</t>
    <phoneticPr fontId="4" type="noConversion"/>
  </si>
  <si>
    <t>計        畫        別</t>
    <phoneticPr fontId="4" type="noConversion"/>
  </si>
  <si>
    <t>預 算 數</t>
  </si>
  <si>
    <t>預 計 執 行 內 容</t>
    <phoneticPr fontId="4" type="noConversion"/>
  </si>
  <si>
    <t>政府儲油、石油開發及技術
研究計畫</t>
    <phoneticPr fontId="4" type="noConversion"/>
  </si>
  <si>
    <t>1.</t>
    <phoneticPr fontId="4" type="noConversion"/>
  </si>
  <si>
    <r>
      <rPr>
        <sz val="12"/>
        <rFont val="標楷體"/>
        <family val="4"/>
        <charset val="136"/>
      </rPr>
      <t>辦理微電腦瓦斯表之認知推動，相關媒體宣導製作、託播及刊登等經費</t>
    </r>
    <r>
      <rPr>
        <sz val="12"/>
        <rFont val="Times New Roman"/>
        <family val="1"/>
      </rPr>
      <t>12,000</t>
    </r>
    <r>
      <rPr>
        <sz val="12"/>
        <rFont val="標楷體"/>
        <family val="4"/>
        <charset val="136"/>
      </rPr>
      <t>千元。</t>
    </r>
    <phoneticPr fontId="4" type="noConversion"/>
  </si>
  <si>
    <t>2.</t>
  </si>
  <si>
    <r>
      <t>辦理再生能源發展政策推動之相關媒體宣導製作、託播及刊登等經費</t>
    </r>
    <r>
      <rPr>
        <sz val="12"/>
        <rFont val="Times New Roman"/>
        <family val="1"/>
      </rPr>
      <t>6,000</t>
    </r>
    <r>
      <rPr>
        <sz val="12"/>
        <rFont val="標楷體"/>
        <family val="4"/>
        <charset val="136"/>
      </rPr>
      <t>千元。</t>
    </r>
    <phoneticPr fontId="4" type="noConversion"/>
  </si>
  <si>
    <t>3.</t>
  </si>
  <si>
    <r>
      <t>辦理加油站業性別平等之平面媒體宣導製作及刊登等經費</t>
    </r>
    <r>
      <rPr>
        <sz val="12"/>
        <rFont val="Times New Roman"/>
        <family val="1"/>
      </rPr>
      <t>190</t>
    </r>
    <r>
      <rPr>
        <sz val="12"/>
        <rFont val="標楷體"/>
        <family val="4"/>
        <charset val="136"/>
      </rPr>
      <t>千元。</t>
    </r>
    <phoneticPr fontId="4" type="noConversion"/>
  </si>
  <si>
    <t>4.</t>
  </si>
  <si>
    <r>
      <rPr>
        <sz val="12"/>
        <rFont val="標楷體"/>
        <family val="4"/>
        <charset val="136"/>
      </rPr>
      <t>辦理業界能源科技研究發展計畫宣導說明會及年度成果之相關媒體宣導製作、託播及刊登等經費</t>
    </r>
    <r>
      <rPr>
        <sz val="12"/>
        <rFont val="Times New Roman"/>
        <family val="1"/>
      </rPr>
      <t>1,000</t>
    </r>
    <r>
      <rPr>
        <sz val="12"/>
        <rFont val="標楷體"/>
        <family val="4"/>
        <charset val="136"/>
      </rPr>
      <t>千元。</t>
    </r>
    <phoneticPr fontId="4" type="noConversion"/>
  </si>
  <si>
    <t>5.</t>
  </si>
  <si>
    <r>
      <t>辦理太陽光電政策推動及成果之相關媒體宣導製作、託播及刊登等經費</t>
    </r>
    <r>
      <rPr>
        <sz val="12"/>
        <rFont val="Times New Roman"/>
        <family val="1"/>
      </rPr>
      <t>500</t>
    </r>
    <r>
      <rPr>
        <sz val="12"/>
        <rFont val="標楷體"/>
        <family val="4"/>
        <charset val="136"/>
      </rPr>
      <t>千元。</t>
    </r>
    <phoneticPr fontId="4" type="noConversion"/>
  </si>
  <si>
    <t>6.</t>
  </si>
  <si>
    <r>
      <t>辦理太陽光電高值化技術推動及成果之相關媒體宣導製作、託播及刊登等經費</t>
    </r>
    <r>
      <rPr>
        <sz val="12"/>
        <rFont val="Times New Roman"/>
        <family val="1"/>
      </rPr>
      <t>300</t>
    </r>
    <r>
      <rPr>
        <sz val="12"/>
        <rFont val="標楷體"/>
        <family val="4"/>
        <charset val="136"/>
      </rPr>
      <t>千元。</t>
    </r>
    <phoneticPr fontId="4" type="noConversion"/>
  </si>
  <si>
    <t>7.</t>
  </si>
  <si>
    <r>
      <t>辦理太陽光電設置環境建構與整合資源推動及成果之相關媒體宣導製作、託播及刊登等經費</t>
    </r>
    <r>
      <rPr>
        <sz val="12"/>
        <rFont val="Times New Roman"/>
        <family val="1"/>
      </rPr>
      <t>3,000</t>
    </r>
    <r>
      <rPr>
        <sz val="12"/>
        <rFont val="標楷體"/>
        <family val="4"/>
        <charset val="136"/>
      </rPr>
      <t>千元。</t>
    </r>
    <phoneticPr fontId="4" type="noConversion"/>
  </si>
  <si>
    <t>8.</t>
  </si>
  <si>
    <r>
      <rPr>
        <sz val="12"/>
        <rFont val="標楷體"/>
        <family val="4"/>
        <charset val="136"/>
      </rPr>
      <t>辦理儲能技術推動及成果之相關媒體宣導製作、託播及刊登等經費</t>
    </r>
    <r>
      <rPr>
        <sz val="12"/>
        <rFont val="Times New Roman"/>
        <family val="1"/>
      </rPr>
      <t>200</t>
    </r>
    <r>
      <rPr>
        <sz val="12"/>
        <rFont val="標楷體"/>
        <family val="4"/>
        <charset val="136"/>
      </rPr>
      <t>千元。</t>
    </r>
    <phoneticPr fontId="4" type="noConversion"/>
  </si>
  <si>
    <t>9.</t>
    <phoneticPr fontId="4" type="noConversion"/>
  </si>
  <si>
    <r>
      <rPr>
        <sz val="12"/>
        <rFont val="標楷體"/>
        <family val="4"/>
        <charset val="136"/>
      </rPr>
      <t>辦理住宅能效提升之相關媒體宣導製作、託播及刊登等經費</t>
    </r>
    <r>
      <rPr>
        <sz val="12"/>
        <rFont val="Times New Roman"/>
        <family val="1"/>
      </rPr>
      <t>300</t>
    </r>
    <r>
      <rPr>
        <sz val="12"/>
        <rFont val="標楷體"/>
        <family val="4"/>
        <charset val="136"/>
      </rPr>
      <t>千元。</t>
    </r>
    <phoneticPr fontId="4" type="noConversion"/>
  </si>
  <si>
    <t>10.</t>
    <phoneticPr fontId="4" type="noConversion"/>
  </si>
  <si>
    <r>
      <rPr>
        <sz val="12"/>
        <rFont val="標楷體"/>
        <family val="4"/>
        <charset val="136"/>
      </rPr>
      <t>辦理商業服務業落實節能改善之相關媒體宣導製作、託播及刊登等經費</t>
    </r>
    <r>
      <rPr>
        <sz val="12"/>
        <rFont val="Times New Roman"/>
        <family val="1"/>
      </rPr>
      <t>200</t>
    </r>
    <r>
      <rPr>
        <sz val="12"/>
        <rFont val="標楷體"/>
        <family val="4"/>
        <charset val="136"/>
      </rPr>
      <t>千元。</t>
    </r>
    <phoneticPr fontId="4" type="noConversion"/>
  </si>
  <si>
    <t>總　　　計</t>
  </si>
  <si>
    <t>悉數為經常支出。</t>
  </si>
  <si>
    <t>填表說明：媒體政策及業務宣導費係指依預算法第62條之1規定於平面媒體、廣播媒體、網路媒體（含社
         群媒體）及電視媒體辦理之宣導費用，未編列媒體政策及業務宣導費者，預算書無須檢附本表。</t>
    <phoneticPr fontId="4" type="noConversion"/>
  </si>
  <si>
    <t>媒體政策及業務宣導費彙計表</t>
    <phoneticPr fontId="4" type="noConversion"/>
  </si>
  <si>
    <t>經濟部能源署</t>
    <phoneticPr fontId="5" type="noConversion"/>
  </si>
  <si>
    <t>石油基金</t>
    <phoneticPr fontId="5" type="noConversion"/>
  </si>
  <si>
    <t>各項費用彙計表</t>
    <phoneticPr fontId="5" type="noConversion"/>
  </si>
  <si>
    <r>
      <rPr>
        <sz val="12"/>
        <rFont val="標楷體"/>
        <family val="4"/>
        <charset val="136"/>
      </rPr>
      <t>中華民國</t>
    </r>
    <r>
      <rPr>
        <sz val="12"/>
        <rFont val="Times New Roman"/>
        <family val="1"/>
      </rPr>
      <t>113</t>
    </r>
    <r>
      <rPr>
        <sz val="12"/>
        <rFont val="標楷體"/>
        <family val="4"/>
        <charset val="136"/>
      </rPr>
      <t>年度</t>
    </r>
    <phoneticPr fontId="5" type="noConversion"/>
  </si>
  <si>
    <r>
      <t>單位</t>
    </r>
    <r>
      <rPr>
        <sz val="12"/>
        <rFont val="新細明體"/>
        <family val="1"/>
        <charset val="136"/>
      </rPr>
      <t>：</t>
    </r>
    <r>
      <rPr>
        <sz val="12"/>
        <rFont val="標楷體"/>
        <family val="4"/>
        <charset val="136"/>
      </rPr>
      <t>新臺幣千元</t>
    </r>
    <phoneticPr fontId="9" type="noConversion"/>
  </si>
  <si>
    <t>前年度
決算數</t>
    <phoneticPr fontId="5" type="noConversion"/>
  </si>
  <si>
    <t>上年度
預算數</t>
    <phoneticPr fontId="5" type="noConversion"/>
  </si>
  <si>
    <t>科目</t>
    <phoneticPr fontId="5" type="noConversion"/>
  </si>
  <si>
    <t>本年度預算數</t>
    <phoneticPr fontId="5" type="noConversion"/>
  </si>
  <si>
    <t>合計</t>
  </si>
  <si>
    <r>
      <t>政府儲油</t>
    </r>
    <r>
      <rPr>
        <sz val="12"/>
        <rFont val="新細明體"/>
        <family val="1"/>
        <charset val="136"/>
      </rPr>
      <t>、</t>
    </r>
    <r>
      <rPr>
        <sz val="12"/>
        <rFont val="標楷體"/>
        <family val="4"/>
        <charset val="136"/>
      </rPr>
      <t>石油開發及技術研究計畫</t>
    </r>
    <phoneticPr fontId="9" type="noConversion"/>
  </si>
  <si>
    <t>一般行政
管理計畫</t>
    <phoneticPr fontId="9" type="noConversion"/>
  </si>
  <si>
    <t>一般建築及
設備計畫</t>
    <phoneticPr fontId="9" type="noConversion"/>
  </si>
  <si>
    <t>用人費用</t>
    <phoneticPr fontId="5" type="noConversion"/>
  </si>
  <si>
    <t>正式員額薪資</t>
    <phoneticPr fontId="5" type="noConversion"/>
  </si>
  <si>
    <t>聘僱及兼職人員薪資</t>
    <phoneticPr fontId="5" type="noConversion"/>
  </si>
  <si>
    <t>加(夜)班費</t>
    <phoneticPr fontId="5" type="noConversion"/>
  </si>
  <si>
    <t>獎金</t>
    <phoneticPr fontId="5" type="noConversion"/>
  </si>
  <si>
    <t>退休及卹償金</t>
    <phoneticPr fontId="5" type="noConversion"/>
  </si>
  <si>
    <t>福利費</t>
    <phoneticPr fontId="5" type="noConversion"/>
  </si>
  <si>
    <t>服務費用</t>
    <phoneticPr fontId="5" type="noConversion"/>
  </si>
  <si>
    <t>水電費</t>
    <phoneticPr fontId="5" type="noConversion"/>
  </si>
  <si>
    <t>郵電費</t>
    <phoneticPr fontId="5" type="noConversion"/>
  </si>
  <si>
    <t>旅運費</t>
    <phoneticPr fontId="5" type="noConversion"/>
  </si>
  <si>
    <t>印刷裝訂及公告費</t>
  </si>
  <si>
    <t>修理保養及保固費</t>
    <phoneticPr fontId="5" type="noConversion"/>
  </si>
  <si>
    <t>保險費</t>
    <phoneticPr fontId="5" type="noConversion"/>
  </si>
  <si>
    <t>一般服務費</t>
    <phoneticPr fontId="5" type="noConversion"/>
  </si>
  <si>
    <t>專業服務費</t>
    <phoneticPr fontId="5" type="noConversion"/>
  </si>
  <si>
    <t>媒體政策及業務宣導費</t>
    <phoneticPr fontId="5" type="noConversion"/>
  </si>
  <si>
    <t>推展費</t>
  </si>
  <si>
    <t>材料及用品費</t>
    <phoneticPr fontId="5" type="noConversion"/>
  </si>
  <si>
    <t>使用材料費</t>
    <phoneticPr fontId="5" type="noConversion"/>
  </si>
  <si>
    <t>用品消耗</t>
    <phoneticPr fontId="5" type="noConversion"/>
  </si>
  <si>
    <t>租金、償債、利息及相關
手續費</t>
    <phoneticPr fontId="5" type="noConversion"/>
  </si>
  <si>
    <t>地租及水租</t>
    <phoneticPr fontId="5" type="noConversion"/>
  </si>
  <si>
    <t>房租</t>
    <phoneticPr fontId="5" type="noConversion"/>
  </si>
  <si>
    <t>機器租金</t>
    <phoneticPr fontId="5" type="noConversion"/>
  </si>
  <si>
    <t>交通及運輸設備租金</t>
    <phoneticPr fontId="5" type="noConversion"/>
  </si>
  <si>
    <t>雜項設備租金</t>
    <phoneticPr fontId="5" type="noConversion"/>
  </si>
  <si>
    <t>購建固定資產、無形資產
及非理財目的之長期投資</t>
    <phoneticPr fontId="9" type="noConversion"/>
  </si>
  <si>
    <t>購建固定資產</t>
    <phoneticPr fontId="9" type="noConversion"/>
  </si>
  <si>
    <t>購置無形資產</t>
    <phoneticPr fontId="9" type="noConversion"/>
  </si>
  <si>
    <r>
      <t>稅捐及規費</t>
    </r>
    <r>
      <rPr>
        <b/>
        <sz val="12"/>
        <rFont val="Times New Roman"/>
        <family val="1"/>
      </rPr>
      <t>(</t>
    </r>
    <r>
      <rPr>
        <b/>
        <sz val="12"/>
        <rFont val="標楷體"/>
        <family val="4"/>
        <charset val="136"/>
      </rPr>
      <t>強制費</t>
    </r>
    <r>
      <rPr>
        <b/>
        <sz val="12"/>
        <rFont val="Times New Roman"/>
        <family val="1"/>
      </rPr>
      <t>)</t>
    </r>
    <phoneticPr fontId="5" type="noConversion"/>
  </si>
  <si>
    <t>土地稅</t>
    <phoneticPr fontId="5" type="noConversion"/>
  </si>
  <si>
    <t>房屋稅</t>
    <phoneticPr fontId="5" type="noConversion"/>
  </si>
  <si>
    <t>消費及行為稅</t>
    <phoneticPr fontId="5" type="noConversion"/>
  </si>
  <si>
    <t>規費</t>
    <phoneticPr fontId="5" type="noConversion"/>
  </si>
  <si>
    <t>會費、捐助、補助、分攤 、照護、救濟與交流活動費</t>
    <phoneticPr fontId="5" type="noConversion"/>
  </si>
  <si>
    <t>會費</t>
    <phoneticPr fontId="5" type="noConversion"/>
  </si>
  <si>
    <t>捐助、補助與獎助</t>
    <phoneticPr fontId="5" type="noConversion"/>
  </si>
  <si>
    <t>分擔</t>
    <phoneticPr fontId="5" type="noConversion"/>
  </si>
  <si>
    <t>補貼、獎勵、慰問、照護與救濟</t>
    <phoneticPr fontId="5" type="noConversion"/>
  </si>
  <si>
    <t>短絀、賠償與支應退場支出</t>
    <phoneticPr fontId="5" type="noConversion"/>
  </si>
  <si>
    <t>各項短絀</t>
    <phoneticPr fontId="5" type="noConversion"/>
  </si>
  <si>
    <t>其他</t>
    <phoneticPr fontId="5" type="noConversion"/>
  </si>
  <si>
    <t>`</t>
    <phoneticPr fontId="9" type="noConversion"/>
  </si>
  <si>
    <t>其他支出</t>
    <phoneticPr fontId="5" type="noConversion"/>
  </si>
  <si>
    <r>
      <rPr>
        <sz val="12"/>
        <rFont val="標楷體"/>
        <family val="4"/>
        <charset val="136"/>
      </rPr>
      <t>註：</t>
    </r>
    <r>
      <rPr>
        <sz val="12"/>
        <rFont val="Times New Roman"/>
        <family val="1"/>
      </rPr>
      <t>113</t>
    </r>
    <r>
      <rPr>
        <sz val="12"/>
        <rFont val="標楷體"/>
        <family val="4"/>
        <charset val="136"/>
      </rPr>
      <t>年度國外旅費編列</t>
    </r>
    <r>
      <rPr>
        <sz val="12"/>
        <rFont val="Times New Roman"/>
        <family val="1"/>
      </rPr>
      <t>4,887</t>
    </r>
    <r>
      <rPr>
        <sz val="12"/>
        <rFont val="標楷體"/>
        <family val="4"/>
        <charset val="136"/>
      </rPr>
      <t>千元。</t>
    </r>
    <phoneticPr fontId="9" type="noConversion"/>
  </si>
  <si>
    <r>
      <rPr>
        <sz val="12"/>
        <rFont val="標楷體"/>
        <family val="4"/>
        <charset val="136"/>
      </rPr>
      <t>註</t>
    </r>
    <r>
      <rPr>
        <sz val="12"/>
        <rFont val="新細明體"/>
        <family val="1"/>
        <charset val="136"/>
      </rPr>
      <t>：</t>
    </r>
    <r>
      <rPr>
        <sz val="12"/>
        <rFont val="標楷體"/>
        <family val="4"/>
        <charset val="136"/>
      </rPr>
      <t>配合行政院主計總處</t>
    </r>
    <r>
      <rPr>
        <sz val="12"/>
        <rFont val="Times New Roman"/>
        <family val="1"/>
      </rPr>
      <t>112</t>
    </r>
    <r>
      <rPr>
        <sz val="12"/>
        <rFont val="標楷體"/>
        <family val="4"/>
        <charset val="136"/>
      </rPr>
      <t>年度核定特別收入基金預算科目</t>
    </r>
    <r>
      <rPr>
        <sz val="12"/>
        <rFont val="新細明體"/>
        <family val="1"/>
        <charset val="136"/>
      </rPr>
      <t>「</t>
    </r>
    <r>
      <rPr>
        <sz val="12"/>
        <rFont val="標楷體"/>
        <family val="4"/>
        <charset val="136"/>
      </rPr>
      <t>媒體政策及業務宣導費</t>
    </r>
    <r>
      <rPr>
        <sz val="12"/>
        <rFont val="新細明體"/>
        <family val="1"/>
        <charset val="136"/>
      </rPr>
      <t>」</t>
    </r>
    <r>
      <rPr>
        <sz val="12"/>
        <rFont val="標楷體"/>
        <family val="4"/>
        <charset val="136"/>
      </rPr>
      <t>及</t>
    </r>
    <r>
      <rPr>
        <sz val="12"/>
        <rFont val="新細明體"/>
        <family val="1"/>
        <charset val="136"/>
      </rPr>
      <t>「</t>
    </r>
    <r>
      <rPr>
        <sz val="12"/>
        <rFont val="標楷體"/>
        <family val="4"/>
        <charset val="136"/>
      </rPr>
      <t>推展
    費</t>
    </r>
    <r>
      <rPr>
        <sz val="12"/>
        <rFont val="新細明體"/>
        <family val="1"/>
        <charset val="136"/>
      </rPr>
      <t>」</t>
    </r>
    <r>
      <rPr>
        <sz val="12"/>
        <rFont val="標楷體"/>
        <family val="4"/>
        <charset val="136"/>
      </rPr>
      <t>，前年度決算數與上年度預算數依該等科目定義予以重分類。</t>
    </r>
    <phoneticPr fontId="9" type="noConversion"/>
  </si>
  <si>
    <t>預計平衡表</t>
    <phoneticPr fontId="5" type="noConversion"/>
  </si>
  <si>
    <r>
      <rPr>
        <sz val="12"/>
        <rFont val="標楷體"/>
        <family val="4"/>
        <charset val="136"/>
      </rPr>
      <t>中華民國</t>
    </r>
    <r>
      <rPr>
        <sz val="12"/>
        <rFont val="Times New Roman"/>
        <family val="1"/>
      </rPr>
      <t>113</t>
    </r>
    <r>
      <rPr>
        <sz val="12"/>
        <rFont val="標楷體"/>
        <family val="4"/>
        <charset val="136"/>
      </rPr>
      <t>年</t>
    </r>
    <r>
      <rPr>
        <sz val="12"/>
        <rFont val="Times New Roman"/>
        <family val="1"/>
      </rPr>
      <t>12</t>
    </r>
    <r>
      <rPr>
        <sz val="12"/>
        <rFont val="標楷體"/>
        <family val="4"/>
        <charset val="136"/>
      </rPr>
      <t>月</t>
    </r>
    <r>
      <rPr>
        <sz val="12"/>
        <rFont val="Times New Roman"/>
        <family val="1"/>
      </rPr>
      <t>31</t>
    </r>
    <r>
      <rPr>
        <sz val="12"/>
        <rFont val="標楷體"/>
        <family val="4"/>
        <charset val="136"/>
      </rPr>
      <t>日</t>
    </r>
    <phoneticPr fontId="5" type="noConversion"/>
  </si>
  <si>
    <r>
      <rPr>
        <sz val="12"/>
        <rFont val="標楷體"/>
        <family val="4"/>
        <charset val="136"/>
      </rPr>
      <t>單位：新臺幣千元</t>
    </r>
    <phoneticPr fontId="2" type="noConversion"/>
  </si>
  <si>
    <r>
      <t>111</t>
    </r>
    <r>
      <rPr>
        <sz val="12"/>
        <rFont val="標楷體"/>
        <family val="4"/>
        <charset val="136"/>
      </rPr>
      <t>年</t>
    </r>
    <r>
      <rPr>
        <sz val="12"/>
        <rFont val="Times New Roman"/>
        <family val="1"/>
      </rPr>
      <t>12</t>
    </r>
    <r>
      <rPr>
        <sz val="12"/>
        <rFont val="標楷體"/>
        <family val="4"/>
        <charset val="136"/>
      </rPr>
      <t>月</t>
    </r>
    <r>
      <rPr>
        <sz val="12"/>
        <rFont val="Times New Roman"/>
        <family val="1"/>
      </rPr>
      <t>31</t>
    </r>
    <r>
      <rPr>
        <sz val="12"/>
        <rFont val="標楷體"/>
        <family val="4"/>
        <charset val="136"/>
      </rPr>
      <t>日
實際數</t>
    </r>
    <phoneticPr fontId="5" type="noConversion"/>
  </si>
  <si>
    <t>科　　　目</t>
    <phoneticPr fontId="5" type="noConversion"/>
  </si>
  <si>
    <r>
      <t>113</t>
    </r>
    <r>
      <rPr>
        <sz val="12"/>
        <rFont val="標楷體"/>
        <family val="4"/>
        <charset val="136"/>
      </rPr>
      <t>年</t>
    </r>
    <r>
      <rPr>
        <sz val="12"/>
        <rFont val="Times New Roman"/>
        <family val="1"/>
      </rPr>
      <t>12</t>
    </r>
    <r>
      <rPr>
        <sz val="12"/>
        <rFont val="標楷體"/>
        <family val="4"/>
        <charset val="136"/>
      </rPr>
      <t>月</t>
    </r>
    <r>
      <rPr>
        <sz val="12"/>
        <rFont val="Times New Roman"/>
        <family val="1"/>
      </rPr>
      <t>31</t>
    </r>
    <r>
      <rPr>
        <sz val="12"/>
        <rFont val="標楷體"/>
        <family val="4"/>
        <charset val="136"/>
      </rPr>
      <t>日
預計數</t>
    </r>
    <phoneticPr fontId="5" type="noConversion"/>
  </si>
  <si>
    <r>
      <t>112</t>
    </r>
    <r>
      <rPr>
        <sz val="12"/>
        <rFont val="標楷體"/>
        <family val="4"/>
        <charset val="136"/>
      </rPr>
      <t>年</t>
    </r>
    <r>
      <rPr>
        <sz val="12"/>
        <rFont val="Times New Roman"/>
        <family val="1"/>
      </rPr>
      <t>12</t>
    </r>
    <r>
      <rPr>
        <sz val="12"/>
        <rFont val="標楷體"/>
        <family val="4"/>
        <charset val="136"/>
      </rPr>
      <t>月</t>
    </r>
    <r>
      <rPr>
        <sz val="12"/>
        <rFont val="Times New Roman"/>
        <family val="1"/>
      </rPr>
      <t>31</t>
    </r>
    <r>
      <rPr>
        <sz val="12"/>
        <rFont val="標楷體"/>
        <family val="4"/>
        <charset val="136"/>
      </rPr>
      <t>日
預計數</t>
    </r>
    <phoneticPr fontId="5" type="noConversion"/>
  </si>
  <si>
    <r>
      <t>比較增減</t>
    </r>
    <r>
      <rPr>
        <sz val="12"/>
        <rFont val="Times New Roman"/>
        <family val="1"/>
      </rPr>
      <t>(</t>
    </r>
    <r>
      <rPr>
        <sz val="12"/>
        <rFont val="標楷體"/>
        <family val="4"/>
        <charset val="136"/>
      </rPr>
      <t>－</t>
    </r>
    <r>
      <rPr>
        <sz val="12"/>
        <rFont val="Times New Roman"/>
        <family val="1"/>
      </rPr>
      <t>)</t>
    </r>
    <phoneticPr fontId="5" type="noConversion"/>
  </si>
  <si>
    <t>資產</t>
    <phoneticPr fontId="5" type="noConversion"/>
  </si>
  <si>
    <t>流動資產</t>
    <phoneticPr fontId="5" type="noConversion"/>
  </si>
  <si>
    <t>現金</t>
    <phoneticPr fontId="5" type="noConversion"/>
  </si>
  <si>
    <t>應收款項</t>
    <phoneticPr fontId="5" type="noConversion"/>
  </si>
  <si>
    <t>預付款項</t>
    <phoneticPr fontId="5" type="noConversion"/>
  </si>
  <si>
    <r>
      <rPr>
        <sz val="12"/>
        <rFont val="標楷體"/>
        <family val="4"/>
        <charset val="136"/>
      </rPr>
      <t>短期貸墊款</t>
    </r>
    <phoneticPr fontId="9" type="noConversion"/>
  </si>
  <si>
    <t>投資、長期應收款項、貸墊款及準備金</t>
    <phoneticPr fontId="5" type="noConversion"/>
  </si>
  <si>
    <t>長期貸款</t>
    <phoneticPr fontId="5" type="noConversion"/>
  </si>
  <si>
    <t>準備金</t>
    <phoneticPr fontId="5" type="noConversion"/>
  </si>
  <si>
    <t>其他資產</t>
    <phoneticPr fontId="5" type="noConversion"/>
  </si>
  <si>
    <t>什項資產</t>
    <phoneticPr fontId="5" type="noConversion"/>
  </si>
  <si>
    <t>資產總額</t>
    <phoneticPr fontId="5" type="noConversion"/>
  </si>
  <si>
    <t>負債</t>
    <phoneticPr fontId="5" type="noConversion"/>
  </si>
  <si>
    <t>流動負債</t>
    <phoneticPr fontId="5" type="noConversion"/>
  </si>
  <si>
    <t>短期債務</t>
    <phoneticPr fontId="5" type="noConversion"/>
  </si>
  <si>
    <t>應付款項</t>
    <phoneticPr fontId="5" type="noConversion"/>
  </si>
  <si>
    <t>預收款項</t>
    <phoneticPr fontId="5" type="noConversion"/>
  </si>
  <si>
    <t>其他負債</t>
    <phoneticPr fontId="5" type="noConversion"/>
  </si>
  <si>
    <t>什項負債</t>
    <phoneticPr fontId="5" type="noConversion"/>
  </si>
  <si>
    <t>基金餘額</t>
    <phoneticPr fontId="5" type="noConversion"/>
  </si>
  <si>
    <t>負債及基金餘額合計</t>
    <phoneticPr fontId="5" type="noConversion"/>
  </si>
  <si>
    <t>經濟部能源署</t>
    <phoneticPr fontId="9" type="noConversion"/>
  </si>
  <si>
    <t>石油基金</t>
    <phoneticPr fontId="9" type="noConversion"/>
  </si>
  <si>
    <t>資本資產明細表</t>
    <phoneticPr fontId="9" type="noConversion"/>
  </si>
  <si>
    <r>
      <rPr>
        <sz val="12"/>
        <rFont val="標楷體"/>
        <family val="4"/>
        <charset val="136"/>
      </rPr>
      <t>中華民國</t>
    </r>
    <r>
      <rPr>
        <sz val="12"/>
        <rFont val="Times New Roman"/>
        <family val="1"/>
      </rPr>
      <t>113</t>
    </r>
    <r>
      <rPr>
        <sz val="12"/>
        <rFont val="標楷體"/>
        <family val="4"/>
        <charset val="136"/>
      </rPr>
      <t>年度</t>
    </r>
    <phoneticPr fontId="9" type="noConversion"/>
  </si>
  <si>
    <t>單位：新臺幣千元</t>
    <phoneticPr fontId="9" type="noConversion"/>
  </si>
  <si>
    <r>
      <t>項</t>
    </r>
    <r>
      <rPr>
        <sz val="12"/>
        <rFont val="Times New Roman"/>
        <family val="1"/>
      </rPr>
      <t xml:space="preserve">        </t>
    </r>
    <r>
      <rPr>
        <sz val="12"/>
        <rFont val="標楷體"/>
        <family val="4"/>
        <charset val="136"/>
      </rPr>
      <t>目</t>
    </r>
    <phoneticPr fontId="22" type="noConversion"/>
  </si>
  <si>
    <t>取得成本
(期初餘額)</t>
    <phoneticPr fontId="22" type="noConversion"/>
  </si>
  <si>
    <t>以前年度累計折舊/長期投資評價</t>
    <phoneticPr fontId="22" type="noConversion"/>
  </si>
  <si>
    <t>本年度變動</t>
    <phoneticPr fontId="22" type="noConversion"/>
  </si>
  <si>
    <t>本年度累計折舊/長期投資評價變動數</t>
    <phoneticPr fontId="22" type="noConversion"/>
  </si>
  <si>
    <t>期末餘額</t>
  </si>
  <si>
    <t>增加</t>
    <phoneticPr fontId="22" type="noConversion"/>
  </si>
  <si>
    <t>減少</t>
    <phoneticPr fontId="22" type="noConversion"/>
  </si>
  <si>
    <t>主要增減
原因說明</t>
    <phoneticPr fontId="22" type="noConversion"/>
  </si>
  <si>
    <t>金額</t>
    <phoneticPr fontId="22" type="noConversion"/>
  </si>
  <si>
    <t>類型</t>
    <phoneticPr fontId="22" type="noConversion"/>
  </si>
  <si>
    <t>非理財目的之長期投資</t>
    <phoneticPr fontId="22" type="noConversion"/>
  </si>
  <si>
    <t>土地</t>
    <phoneticPr fontId="22" type="noConversion"/>
  </si>
  <si>
    <t>土地改良物</t>
    <phoneticPr fontId="22" type="noConversion"/>
  </si>
  <si>
    <t>房屋及建築</t>
    <phoneticPr fontId="22" type="noConversion"/>
  </si>
  <si>
    <t>機械及設備</t>
    <phoneticPr fontId="22" type="noConversion"/>
  </si>
  <si>
    <t>交通及運輸設備</t>
    <phoneticPr fontId="22" type="noConversion"/>
  </si>
  <si>
    <t>雜項設備</t>
    <phoneticPr fontId="22" type="noConversion"/>
  </si>
  <si>
    <t>購建中固定資產</t>
    <phoneticPr fontId="22" type="noConversion"/>
  </si>
  <si>
    <t>電腦軟體</t>
    <phoneticPr fontId="22" type="noConversion"/>
  </si>
  <si>
    <t>權利</t>
    <phoneticPr fontId="22" type="noConversion"/>
  </si>
  <si>
    <t>遞耗資產</t>
    <phoneticPr fontId="22" type="noConversion"/>
  </si>
  <si>
    <t>其他</t>
    <phoneticPr fontId="22" type="noConversion"/>
  </si>
  <si>
    <t>合   計</t>
    <phoneticPr fontId="22" type="noConversion"/>
  </si>
  <si>
    <r>
      <rPr>
        <sz val="12"/>
        <rFont val="標楷體"/>
        <family val="4"/>
        <charset val="136"/>
      </rPr>
      <t>說明：本年度變動之增減類型代號：</t>
    </r>
    <r>
      <rPr>
        <sz val="12"/>
        <rFont val="Times New Roman"/>
        <family val="1"/>
      </rPr>
      <t>(1)</t>
    </r>
    <r>
      <rPr>
        <sz val="12"/>
        <rFont val="標楷體"/>
        <family val="4"/>
        <charset val="136"/>
      </rPr>
      <t>增置</t>
    </r>
    <r>
      <rPr>
        <sz val="12"/>
        <rFont val="Times New Roman"/>
        <family val="1"/>
      </rPr>
      <t>(2)</t>
    </r>
    <r>
      <rPr>
        <sz val="12"/>
        <rFont val="標楷體"/>
        <family val="4"/>
        <charset val="136"/>
      </rPr>
      <t>重估增值</t>
    </r>
    <r>
      <rPr>
        <sz val="12"/>
        <rFont val="Times New Roman"/>
        <family val="1"/>
      </rPr>
      <t>(3)</t>
    </r>
    <r>
      <rPr>
        <sz val="12"/>
        <rFont val="標楷體"/>
        <family val="4"/>
        <charset val="136"/>
      </rPr>
      <t>撥入</t>
    </r>
    <r>
      <rPr>
        <sz val="12"/>
        <rFont val="Times New Roman"/>
        <family val="1"/>
      </rPr>
      <t>(4)</t>
    </r>
    <r>
      <rPr>
        <sz val="12"/>
        <rFont val="標楷體"/>
        <family val="4"/>
        <charset val="136"/>
      </rPr>
      <t>受贈</t>
    </r>
    <r>
      <rPr>
        <sz val="12"/>
        <rFont val="Times New Roman"/>
        <family val="1"/>
      </rPr>
      <t>(5)</t>
    </r>
    <r>
      <rPr>
        <sz val="12"/>
        <rFont val="標楷體"/>
        <family val="4"/>
        <charset val="136"/>
      </rPr>
      <t>換入</t>
    </r>
    <r>
      <rPr>
        <sz val="12"/>
        <rFont val="Times New Roman"/>
        <family val="1"/>
      </rPr>
      <t>(6)</t>
    </r>
    <r>
      <rPr>
        <sz val="12"/>
        <rFont val="標楷體"/>
        <family val="4"/>
        <charset val="136"/>
      </rPr>
      <t>報廢</t>
    </r>
    <r>
      <rPr>
        <sz val="12"/>
        <rFont val="Times New Roman"/>
        <family val="1"/>
      </rPr>
      <t>(7)</t>
    </r>
    <r>
      <rPr>
        <sz val="12"/>
        <rFont val="標楷體"/>
        <family val="4"/>
        <charset val="136"/>
      </rPr>
      <t>變賣</t>
    </r>
    <r>
      <rPr>
        <sz val="12"/>
        <rFont val="Times New Roman"/>
        <family val="1"/>
      </rPr>
      <t>(8)</t>
    </r>
    <r>
      <rPr>
        <sz val="12"/>
        <rFont val="標楷體"/>
        <family val="4"/>
        <charset val="136"/>
      </rPr>
      <t>撥出</t>
    </r>
    <r>
      <rPr>
        <sz val="12"/>
        <rFont val="Times New Roman"/>
        <family val="1"/>
      </rPr>
      <t>(9)</t>
    </r>
    <r>
      <rPr>
        <sz val="12"/>
        <rFont val="標楷體"/>
        <family val="4"/>
        <charset val="136"/>
      </rPr>
      <t xml:space="preserve">換出
</t>
    </r>
    <r>
      <rPr>
        <sz val="12"/>
        <rFont val="Times New Roman"/>
        <family val="1"/>
      </rPr>
      <t xml:space="preserve">            (10)</t>
    </r>
    <r>
      <rPr>
        <sz val="12"/>
        <rFont val="標楷體"/>
        <family val="4"/>
        <charset val="136"/>
      </rPr>
      <t>遺失</t>
    </r>
    <r>
      <rPr>
        <sz val="12"/>
        <rFont val="Times New Roman"/>
        <family val="1"/>
      </rPr>
      <t>(11)</t>
    </r>
    <r>
      <rPr>
        <sz val="12"/>
        <rFont val="標楷體"/>
        <family val="4"/>
        <charset val="136"/>
      </rPr>
      <t>無形資產攤銷</t>
    </r>
    <r>
      <rPr>
        <sz val="12"/>
        <rFont val="Times New Roman"/>
        <family val="1"/>
      </rPr>
      <t>(12)</t>
    </r>
    <r>
      <rPr>
        <sz val="12"/>
        <rFont val="標楷體"/>
        <family val="4"/>
        <charset val="136"/>
      </rPr>
      <t>其他。</t>
    </r>
    <phoneticPr fontId="2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</si>
</sst>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1" formatCode="_-* #,##0_-;\-* #,##0_-;_-* &quot;-&quot;_-;_-@_-"/>
    <numFmt numFmtId="43" formatCode="_-* #,##0.00_-;\-* #,##0.00_-;_-* &quot;-&quot;??_-;_-@_-"/>
    <numFmt numFmtId="176" formatCode="_(* #,##0_);_(* \(#,##0\);_(* &quot;-&quot;_);_(@_)"/>
    <numFmt numFmtId="177" formatCode="#,##0_ ;[Red]\-#,##0\ "/>
    <numFmt numFmtId="178" formatCode="_-* #,##0_-;\-* #,##0_-;_-* &quot;-&quot;??_-;_-@_-"/>
    <numFmt numFmtId="179" formatCode="_(&quot;$&quot;* #,##0_);_(&quot;$&quot;* \(#,##0\);_(&quot;$&quot;* &quot;-&quot;_);_(@_)"/>
    <numFmt numFmtId="180" formatCode="#,##0_ "/>
    <numFmt numFmtId="181" formatCode="#,##0;[Red]#,##0"/>
  </numFmts>
  <fonts count="27" x14ac:knownFonts="1">
    <font>
      <sz val="12"/>
      <color theme="1"/>
      <name val="新細明體"/>
      <family val="2"/>
      <charset val="136"/>
      <scheme val="minor"/>
    </font>
    <font>
      <sz val="12"/>
      <color theme="1"/>
      <name val="新細明體"/>
      <family val="2"/>
      <charset val="136"/>
      <scheme val="minor"/>
    </font>
    <font>
      <sz val="12"/>
      <name val="標楷體"/>
      <family val="4"/>
      <charset val="136"/>
    </font>
    <font>
      <u/>
      <sz val="18"/>
      <name val="標楷體"/>
      <family val="4"/>
      <charset val="136"/>
    </font>
    <font>
      <sz val="9"/>
      <name val="新細明體"/>
      <family val="2"/>
      <charset val="136"/>
      <scheme val="minor"/>
    </font>
    <font>
      <sz val="9"/>
      <name val="新細明體"/>
      <family val="1"/>
      <charset val="136"/>
    </font>
    <font>
      <sz val="12"/>
      <name val="Times New Roman"/>
      <family val="1"/>
    </font>
    <font>
      <sz val="18"/>
      <name val="標楷體"/>
      <family val="4"/>
      <charset val="136"/>
    </font>
    <font>
      <sz val="18"/>
      <name val="新細明體"/>
      <family val="1"/>
      <charset val="136"/>
    </font>
    <font>
      <sz val="9"/>
      <name val="標楷體"/>
      <family val="4"/>
      <charset val="136"/>
    </font>
    <font>
      <b/>
      <sz val="12"/>
      <name val="Times New Roman"/>
      <family val="1"/>
    </font>
    <font>
      <b/>
      <sz val="12"/>
      <name val="標楷體"/>
      <family val="4"/>
      <charset val="136"/>
    </font>
    <font>
      <sz val="10"/>
      <name val="Times New Roman"/>
      <family val="1"/>
    </font>
    <font>
      <sz val="11"/>
      <name val="Times New Roman"/>
      <family val="1"/>
    </font>
    <font>
      <sz val="11"/>
      <name val="標楷體"/>
      <family val="4"/>
      <charset val="136"/>
    </font>
    <font>
      <sz val="12"/>
      <name val="新細明體"/>
      <family val="1"/>
      <charset val="136"/>
    </font>
    <font>
      <sz val="9"/>
      <name val="細明體"/>
      <family val="3"/>
      <charset val="136"/>
    </font>
    <font>
      <sz val="14"/>
      <name val="標楷體"/>
      <family val="4"/>
      <charset val="136"/>
    </font>
    <font>
      <u/>
      <sz val="18"/>
      <name val="Times New Roman"/>
      <family val="1"/>
    </font>
    <font>
      <sz val="18"/>
      <name val="Times New Roman"/>
      <family val="1"/>
    </font>
    <font>
      <sz val="12"/>
      <name val="細明體"/>
      <family val="3"/>
      <charset val="136"/>
    </font>
    <font>
      <sz val="12"/>
      <name val="微軟正黑體"/>
      <family val="2"/>
      <charset val="136"/>
    </font>
    <font>
      <b/>
      <u/>
      <sz val="20"/>
      <name val="標楷體"/>
      <family val="4"/>
      <charset val="136"/>
    </font>
    <font>
      <sz val="14"/>
      <name val="Times New Roman"/>
      <family val="1"/>
    </font>
    <font>
      <sz val="12"/>
      <name val="新細明體"/>
      <family val="2"/>
      <charset val="136"/>
      <scheme val="minor"/>
    </font>
    <font>
      <sz val="8"/>
      <name val="標楷體"/>
      <family val="4"/>
      <charset val="136"/>
    </font>
    <font>
      <sz val="12"/>
      <name val="Courier"/>
      <family val="3"/>
    </font>
  </fonts>
  <fills count="2">
    <fill>
      <patternFill patternType="none"/>
    </fill>
    <fill>
      <patternFill patternType="gray125"/>
    </fill>
  </fills>
  <borders count="16">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1">
    <xf numFmtId="0" fontId="0" fillId="0" borderId="0">
      <alignment vertical="center"/>
    </xf>
    <xf numFmtId="43" fontId="2" fillId="0" borderId="0" applyFont="0" applyFill="0" applyBorder="0" applyAlignment="0" applyProtection="0"/>
    <xf numFmtId="0" fontId="2" fillId="0" borderId="0"/>
    <xf numFmtId="0" fontId="6" fillId="0" borderId="0"/>
    <xf numFmtId="176" fontId="6" fillId="0" borderId="0" applyFont="0" applyFill="0" applyBorder="0" applyAlignment="0" applyProtection="0"/>
    <xf numFmtId="0" fontId="15" fillId="0" borderId="0"/>
    <xf numFmtId="0" fontId="6" fillId="0" borderId="0"/>
    <xf numFmtId="43" fontId="15" fillId="0" borderId="0" applyFont="0" applyFill="0" applyBorder="0" applyAlignment="0" applyProtection="0"/>
    <xf numFmtId="43" fontId="2" fillId="0" borderId="0" applyFont="0" applyFill="0" applyBorder="0" applyAlignment="0" applyProtection="0"/>
    <xf numFmtId="179" fontId="6" fillId="0" borderId="0" applyFont="0" applyFill="0" applyBorder="0" applyAlignment="0" applyProtection="0"/>
    <xf numFmtId="0" fontId="2" fillId="0" borderId="0"/>
    <xf numFmtId="0" fontId="1" fillId="0" borderId="0">
      <alignment vertical="center"/>
    </xf>
    <xf numFmtId="43" fontId="1" fillId="0" borderId="0" applyFont="0" applyFill="0" applyBorder="0" applyAlignment="0" applyProtection="0">
      <alignment vertical="center"/>
    </xf>
    <xf numFmtId="43" fontId="1" fillId="0" borderId="0" applyFont="0" applyFill="0" applyBorder="0" applyAlignment="0" applyProtection="0">
      <alignment vertical="center"/>
    </xf>
    <xf numFmtId="0" fontId="15" fillId="0" borderId="0"/>
    <xf numFmtId="0" fontId="26" fillId="0" borderId="0"/>
    <xf numFmtId="43" fontId="15" fillId="0" borderId="0" applyFont="0" applyFill="0" applyBorder="0" applyAlignment="0" applyProtection="0"/>
    <xf numFmtId="0" fontId="26" fillId="0" borderId="0"/>
    <xf numFmtId="0" fontId="2" fillId="0" borderId="0"/>
    <xf numFmtId="0" fontId="15" fillId="0" borderId="0"/>
    <xf numFmtId="0" fontId="2" fillId="0" borderId="0"/>
  </cellStyleXfs>
  <cellXfs count="492">
    <xf numFmtId="0" fontId="0" fillId="0" borderId="0" xfId="0">
      <alignment vertical="center"/>
    </xf>
    <xf numFmtId="0" fontId="3" fillId="0" borderId="0" xfId="2" applyFont="1" applyFill="1" applyAlignment="1"/>
    <xf numFmtId="0" fontId="6" fillId="0" borderId="0" xfId="2" applyFont="1" applyFill="1"/>
    <xf numFmtId="0" fontId="7" fillId="0" borderId="0" xfId="2" applyFont="1" applyFill="1" applyAlignment="1"/>
    <xf numFmtId="3" fontId="6" fillId="0" borderId="0" xfId="2" applyNumberFormat="1" applyFont="1" applyFill="1" applyAlignment="1">
      <alignment vertical="center"/>
    </xf>
    <xf numFmtId="3" fontId="6" fillId="0" borderId="0" xfId="2" applyNumberFormat="1" applyFont="1" applyFill="1" applyAlignment="1">
      <alignment horizontal="center" vertical="center"/>
    </xf>
    <xf numFmtId="0" fontId="2" fillId="0" borderId="0" xfId="2" applyFont="1" applyFill="1" applyAlignment="1">
      <alignment horizontal="right"/>
    </xf>
    <xf numFmtId="49" fontId="6" fillId="0" borderId="1" xfId="3" applyNumberFormat="1" applyFont="1" applyFill="1" applyBorder="1" applyAlignment="1">
      <alignment horizontal="distributed" vertical="center" wrapText="1" justifyLastLine="1"/>
    </xf>
    <xf numFmtId="49" fontId="6" fillId="0" borderId="2" xfId="3" applyNumberFormat="1" applyFont="1" applyFill="1" applyBorder="1" applyAlignment="1">
      <alignment horizontal="distributed" vertical="center" justifyLastLine="1"/>
    </xf>
    <xf numFmtId="49" fontId="6" fillId="0" borderId="3" xfId="3" applyNumberFormat="1" applyFont="1" applyFill="1" applyBorder="1" applyAlignment="1">
      <alignment horizontal="distributed" vertical="center" justifyLastLine="1"/>
    </xf>
    <xf numFmtId="177" fontId="10" fillId="0" borderId="2" xfId="4" applyNumberFormat="1" applyFont="1" applyFill="1" applyBorder="1" applyAlignment="1">
      <alignment vertical="center"/>
    </xf>
    <xf numFmtId="3" fontId="11" fillId="0" borderId="2" xfId="3" applyNumberFormat="1" applyFont="1" applyFill="1" applyBorder="1" applyAlignment="1">
      <alignment vertical="center"/>
    </xf>
    <xf numFmtId="177" fontId="6" fillId="0" borderId="4" xfId="4" applyNumberFormat="1" applyFont="1" applyFill="1" applyBorder="1" applyAlignment="1">
      <alignment vertical="center"/>
    </xf>
    <xf numFmtId="3" fontId="2" fillId="0" borderId="4" xfId="3" applyNumberFormat="1" applyFont="1" applyFill="1" applyBorder="1" applyAlignment="1">
      <alignment horizontal="left" vertical="center" indent="1"/>
    </xf>
    <xf numFmtId="3" fontId="6" fillId="0" borderId="4" xfId="3" applyNumberFormat="1" applyFont="1" applyFill="1" applyBorder="1" applyAlignment="1">
      <alignment horizontal="left" vertical="center" indent="2"/>
    </xf>
    <xf numFmtId="3" fontId="2" fillId="0" borderId="4" xfId="3" applyNumberFormat="1" applyFont="1" applyFill="1" applyBorder="1" applyAlignment="1">
      <alignment horizontal="left" vertical="center" indent="2"/>
    </xf>
    <xf numFmtId="3" fontId="6" fillId="0" borderId="4" xfId="3" applyNumberFormat="1" applyFont="1" applyFill="1" applyBorder="1" applyAlignment="1">
      <alignment horizontal="left" vertical="center" indent="1"/>
    </xf>
    <xf numFmtId="177" fontId="6" fillId="0" borderId="4" xfId="2" applyNumberFormat="1" applyFont="1" applyFill="1" applyBorder="1" applyAlignment="1">
      <alignment vertical="center"/>
    </xf>
    <xf numFmtId="3" fontId="2" fillId="0" borderId="4" xfId="3" applyNumberFormat="1" applyFont="1" applyFill="1" applyBorder="1" applyAlignment="1">
      <alignment horizontal="left" vertical="center" wrapText="1" indent="1"/>
    </xf>
    <xf numFmtId="3" fontId="6" fillId="0" borderId="0" xfId="2" applyNumberFormat="1" applyFont="1" applyFill="1"/>
    <xf numFmtId="3" fontId="12" fillId="0" borderId="0" xfId="2" applyNumberFormat="1" applyFont="1" applyFill="1"/>
    <xf numFmtId="43" fontId="6" fillId="0" borderId="0" xfId="1" applyFont="1" applyFill="1"/>
    <xf numFmtId="178" fontId="12" fillId="0" borderId="0" xfId="1" applyNumberFormat="1" applyFont="1" applyFill="1"/>
    <xf numFmtId="3" fontId="2" fillId="0" borderId="4" xfId="3" applyNumberFormat="1" applyFont="1" applyFill="1" applyBorder="1" applyAlignment="1">
      <alignment horizontal="left" vertical="center" wrapText="1" indent="2"/>
    </xf>
    <xf numFmtId="177" fontId="10" fillId="0" borderId="4" xfId="4" applyNumberFormat="1" applyFont="1" applyFill="1" applyBorder="1" applyAlignment="1">
      <alignment vertical="center"/>
    </xf>
    <xf numFmtId="3" fontId="11" fillId="0" borderId="4" xfId="3" applyNumberFormat="1" applyFont="1" applyFill="1" applyBorder="1" applyAlignment="1">
      <alignment vertical="center"/>
    </xf>
    <xf numFmtId="0" fontId="6" fillId="0" borderId="4" xfId="2" applyFont="1" applyFill="1" applyBorder="1" applyAlignment="1">
      <alignment horizontal="left" vertical="center" indent="1"/>
    </xf>
    <xf numFmtId="0" fontId="6" fillId="0" borderId="4" xfId="2" applyFont="1" applyFill="1" applyBorder="1" applyAlignment="1">
      <alignment horizontal="left" vertical="center" wrapText="1" indent="1"/>
    </xf>
    <xf numFmtId="0" fontId="2" fillId="0" borderId="4" xfId="2" applyFont="1" applyFill="1" applyBorder="1" applyAlignment="1">
      <alignment horizontal="left" vertical="center" wrapText="1" indent="1"/>
    </xf>
    <xf numFmtId="0" fontId="2" fillId="0" borderId="4" xfId="2" applyFont="1" applyFill="1" applyBorder="1" applyAlignment="1">
      <alignment horizontal="left" vertical="center" indent="1"/>
    </xf>
    <xf numFmtId="177" fontId="10" fillId="0" borderId="4" xfId="2" applyNumberFormat="1" applyFont="1" applyFill="1" applyBorder="1" applyAlignment="1">
      <alignment vertical="center"/>
    </xf>
    <xf numFmtId="3" fontId="10" fillId="0" borderId="4" xfId="3" applyNumberFormat="1" applyFont="1" applyFill="1" applyBorder="1" applyAlignment="1">
      <alignment vertical="center"/>
    </xf>
    <xf numFmtId="177" fontId="10" fillId="0" borderId="4" xfId="2" applyNumberFormat="1" applyFont="1" applyFill="1" applyBorder="1" applyAlignment="1">
      <alignment horizontal="right" vertical="center"/>
    </xf>
    <xf numFmtId="177" fontId="10" fillId="0" borderId="5" xfId="2" applyNumberFormat="1" applyFont="1" applyFill="1" applyBorder="1" applyAlignment="1">
      <alignment vertical="center"/>
    </xf>
    <xf numFmtId="3" fontId="11" fillId="0" borderId="5" xfId="3" applyNumberFormat="1" applyFont="1" applyFill="1" applyBorder="1" applyAlignment="1">
      <alignment vertical="center"/>
    </xf>
    <xf numFmtId="0" fontId="3" fillId="0" borderId="0" xfId="5" applyFont="1" applyFill="1" applyAlignment="1"/>
    <xf numFmtId="0" fontId="3" fillId="0" borderId="0" xfId="5" applyFont="1" applyFill="1"/>
    <xf numFmtId="0" fontId="7" fillId="0" borderId="0" xfId="5" applyFont="1" applyFill="1" applyAlignment="1"/>
    <xf numFmtId="0" fontId="7" fillId="0" borderId="0" xfId="5" applyFont="1" applyFill="1"/>
    <xf numFmtId="3" fontId="6" fillId="0" borderId="0" xfId="5" applyNumberFormat="1" applyFont="1" applyFill="1" applyAlignment="1">
      <alignment vertical="center"/>
    </xf>
    <xf numFmtId="3" fontId="6" fillId="0" borderId="0" xfId="5" applyNumberFormat="1" applyFont="1" applyFill="1" applyAlignment="1">
      <alignment horizontal="center" vertical="center"/>
    </xf>
    <xf numFmtId="0" fontId="2" fillId="0" borderId="0" xfId="5" applyFont="1" applyFill="1" applyAlignment="1">
      <alignment horizontal="right"/>
    </xf>
    <xf numFmtId="3" fontId="2" fillId="0" borderId="3" xfId="6" applyNumberFormat="1" applyFont="1" applyFill="1" applyBorder="1" applyAlignment="1">
      <alignment horizontal="center" vertical="center"/>
    </xf>
    <xf numFmtId="49" fontId="2" fillId="0" borderId="3" xfId="6" applyNumberFormat="1" applyFont="1" applyFill="1" applyBorder="1" applyAlignment="1">
      <alignment horizontal="distributed" vertical="center" justifyLastLine="1"/>
    </xf>
    <xf numFmtId="3" fontId="6" fillId="0" borderId="0" xfId="6" applyNumberFormat="1" applyFont="1" applyFill="1" applyBorder="1" applyAlignment="1">
      <alignment vertical="center"/>
    </xf>
    <xf numFmtId="3" fontId="2" fillId="0" borderId="2" xfId="6" applyNumberFormat="1" applyFont="1" applyFill="1" applyBorder="1" applyAlignment="1">
      <alignment vertical="top"/>
    </xf>
    <xf numFmtId="177" fontId="6" fillId="0" borderId="2" xfId="6" applyNumberFormat="1" applyFont="1" applyFill="1" applyBorder="1" applyAlignment="1">
      <alignment vertical="top"/>
    </xf>
    <xf numFmtId="4" fontId="6" fillId="0" borderId="2" xfId="6" applyNumberFormat="1" applyFont="1" applyFill="1" applyBorder="1" applyAlignment="1">
      <alignment horizontal="left" vertical="center" wrapText="1"/>
    </xf>
    <xf numFmtId="3" fontId="6" fillId="0" borderId="4" xfId="6" applyNumberFormat="1" applyFont="1" applyFill="1" applyBorder="1" applyAlignment="1">
      <alignment horizontal="left" vertical="top" indent="1"/>
    </xf>
    <xf numFmtId="177" fontId="6" fillId="0" borderId="4" xfId="6" applyNumberFormat="1" applyFont="1" applyFill="1" applyBorder="1" applyAlignment="1">
      <alignment vertical="top"/>
    </xf>
    <xf numFmtId="4" fontId="6" fillId="0" borderId="4" xfId="6" applyNumberFormat="1" applyFont="1" applyFill="1" applyBorder="1" applyAlignment="1">
      <alignment horizontal="left" vertical="center" wrapText="1"/>
    </xf>
    <xf numFmtId="3" fontId="2" fillId="0" borderId="4" xfId="6" applyNumberFormat="1" applyFont="1" applyFill="1" applyBorder="1" applyAlignment="1">
      <alignment horizontal="left" vertical="top" indent="1"/>
    </xf>
    <xf numFmtId="3" fontId="6" fillId="0" borderId="4" xfId="6" applyNumberFormat="1" applyFont="1" applyFill="1" applyBorder="1" applyAlignment="1">
      <alignment horizontal="left" vertical="top" indent="2"/>
    </xf>
    <xf numFmtId="3" fontId="2" fillId="0" borderId="4" xfId="6" applyNumberFormat="1" applyFont="1" applyFill="1" applyBorder="1" applyAlignment="1">
      <alignment vertical="top"/>
    </xf>
    <xf numFmtId="3" fontId="2" fillId="0" borderId="4" xfId="6" applyNumberFormat="1" applyFont="1" applyFill="1" applyBorder="1" applyAlignment="1">
      <alignment horizontal="left" vertical="top" wrapText="1" indent="1"/>
    </xf>
    <xf numFmtId="177" fontId="6" fillId="0" borderId="7" xfId="6" applyNumberFormat="1" applyFont="1" applyFill="1" applyBorder="1" applyAlignment="1">
      <alignment vertical="top"/>
    </xf>
    <xf numFmtId="3" fontId="6" fillId="0" borderId="7" xfId="6" applyNumberFormat="1" applyFont="1" applyFill="1" applyBorder="1" applyAlignment="1">
      <alignment vertical="center"/>
    </xf>
    <xf numFmtId="3" fontId="2" fillId="0" borderId="5" xfId="6" applyNumberFormat="1" applyFont="1" applyFill="1" applyBorder="1" applyAlignment="1">
      <alignment vertical="top"/>
    </xf>
    <xf numFmtId="177" fontId="6" fillId="0" borderId="5" xfId="6" applyNumberFormat="1" applyFont="1" applyFill="1" applyBorder="1" applyAlignment="1">
      <alignment vertical="top"/>
    </xf>
    <xf numFmtId="4" fontId="6" fillId="0" borderId="5" xfId="6" applyNumberFormat="1" applyFont="1" applyFill="1" applyBorder="1" applyAlignment="1">
      <alignment horizontal="left" vertical="center" wrapText="1"/>
    </xf>
    <xf numFmtId="41" fontId="6" fillId="0" borderId="0" xfId="6" applyNumberFormat="1" applyFont="1" applyFill="1" applyBorder="1" applyAlignment="1">
      <alignment vertical="center"/>
    </xf>
    <xf numFmtId="4" fontId="6" fillId="0" borderId="0" xfId="6" applyNumberFormat="1" applyFont="1" applyFill="1" applyBorder="1" applyAlignment="1">
      <alignment horizontal="left" vertical="center" wrapText="1"/>
    </xf>
    <xf numFmtId="3" fontId="10" fillId="0" borderId="0" xfId="6" applyNumberFormat="1" applyFont="1" applyFill="1" applyBorder="1" applyAlignment="1">
      <alignment vertical="center"/>
    </xf>
    <xf numFmtId="41" fontId="10" fillId="0" borderId="0" xfId="6" applyNumberFormat="1" applyFont="1" applyFill="1" applyBorder="1" applyAlignment="1">
      <alignment vertical="center"/>
    </xf>
    <xf numFmtId="4" fontId="6" fillId="0" borderId="0" xfId="6" applyNumberFormat="1" applyFont="1" applyFill="1" applyBorder="1" applyAlignment="1">
      <alignment vertical="center"/>
    </xf>
    <xf numFmtId="0" fontId="2" fillId="0" borderId="0" xfId="2" applyFont="1" applyFill="1"/>
    <xf numFmtId="0" fontId="17" fillId="0" borderId="0" xfId="2" applyFont="1" applyFill="1" applyBorder="1" applyAlignment="1">
      <alignment horizontal="left"/>
    </xf>
    <xf numFmtId="0" fontId="2" fillId="0" borderId="0" xfId="2" applyFont="1" applyFill="1" applyBorder="1" applyAlignment="1">
      <alignment horizontal="center" vertical="center"/>
    </xf>
    <xf numFmtId="0" fontId="2" fillId="0" borderId="0" xfId="2" applyFont="1" applyFill="1" applyAlignment="1">
      <alignment horizontal="right" vertical="center"/>
    </xf>
    <xf numFmtId="49" fontId="2" fillId="0" borderId="2" xfId="2" applyNumberFormat="1" applyFont="1" applyFill="1" applyBorder="1" applyAlignment="1">
      <alignment horizontal="center" vertical="center" shrinkToFit="1"/>
    </xf>
    <xf numFmtId="49" fontId="2" fillId="0" borderId="5" xfId="2" applyNumberFormat="1" applyFont="1" applyFill="1" applyBorder="1" applyAlignment="1">
      <alignment horizontal="center" vertical="center"/>
    </xf>
    <xf numFmtId="49" fontId="11" fillId="0" borderId="4" xfId="2" applyNumberFormat="1" applyFont="1" applyFill="1" applyBorder="1" applyAlignment="1">
      <alignment vertical="top" wrapText="1"/>
    </xf>
    <xf numFmtId="0" fontId="2" fillId="0" borderId="4" xfId="2" applyFont="1" applyFill="1" applyBorder="1" applyAlignment="1">
      <alignment vertical="center"/>
    </xf>
    <xf numFmtId="177" fontId="2" fillId="0" borderId="4" xfId="2" applyNumberFormat="1" applyFont="1" applyFill="1" applyBorder="1" applyAlignment="1">
      <alignment horizontal="right" vertical="center"/>
    </xf>
    <xf numFmtId="177" fontId="10" fillId="0" borderId="4" xfId="2" applyNumberFormat="1" applyFont="1" applyFill="1" applyBorder="1" applyAlignment="1">
      <alignment horizontal="right" vertical="top"/>
    </xf>
    <xf numFmtId="177" fontId="10" fillId="0" borderId="8" xfId="2" applyNumberFormat="1" applyFont="1" applyFill="1" applyBorder="1" applyAlignment="1">
      <alignment horizontal="right" vertical="top"/>
    </xf>
    <xf numFmtId="49" fontId="6" fillId="0" borderId="10" xfId="2" applyNumberFormat="1" applyFont="1" applyFill="1" applyBorder="1" applyAlignment="1">
      <alignment horizontal="justify" vertical="top" wrapText="1"/>
    </xf>
    <xf numFmtId="49" fontId="2" fillId="0" borderId="4" xfId="2" applyNumberFormat="1" applyFont="1" applyFill="1" applyBorder="1" applyAlignment="1">
      <alignment horizontal="left" vertical="top" indent="1"/>
    </xf>
    <xf numFmtId="0" fontId="2" fillId="0" borderId="4" xfId="2" applyFont="1" applyFill="1" applyBorder="1" applyAlignment="1">
      <alignment vertical="top"/>
    </xf>
    <xf numFmtId="177" fontId="2" fillId="0" borderId="4" xfId="2" applyNumberFormat="1" applyFont="1" applyFill="1" applyBorder="1" applyAlignment="1">
      <alignment horizontal="right" vertical="top"/>
    </xf>
    <xf numFmtId="177" fontId="6" fillId="0" borderId="4" xfId="2" applyNumberFormat="1" applyFont="1" applyFill="1" applyBorder="1" applyAlignment="1">
      <alignment horizontal="right" vertical="top"/>
    </xf>
    <xf numFmtId="49" fontId="11" fillId="0" borderId="4" xfId="2" applyNumberFormat="1" applyFont="1" applyFill="1" applyBorder="1" applyAlignment="1">
      <alignment vertical="top"/>
    </xf>
    <xf numFmtId="177" fontId="10" fillId="0" borderId="7" xfId="2" applyNumberFormat="1" applyFont="1" applyFill="1" applyBorder="1" applyAlignment="1">
      <alignment horizontal="right" vertical="top"/>
    </xf>
    <xf numFmtId="49" fontId="6" fillId="0" borderId="4" xfId="2" applyNumberFormat="1" applyFont="1" applyFill="1" applyBorder="1" applyAlignment="1">
      <alignment horizontal="left" vertical="top" indent="1"/>
    </xf>
    <xf numFmtId="49" fontId="6" fillId="0" borderId="7" xfId="7" applyNumberFormat="1" applyFont="1" applyFill="1" applyBorder="1" applyAlignment="1">
      <alignment horizontal="justify" vertical="top"/>
    </xf>
    <xf numFmtId="49" fontId="6" fillId="0" borderId="7" xfId="7" applyNumberFormat="1" applyFont="1" applyFill="1" applyBorder="1" applyAlignment="1">
      <alignment horizontal="justify" vertical="top" wrapText="1"/>
    </xf>
    <xf numFmtId="49" fontId="10" fillId="0" borderId="5" xfId="5" applyNumberFormat="1" applyFont="1" applyFill="1" applyBorder="1" applyAlignment="1">
      <alignment horizontal="center" vertical="top" wrapText="1"/>
    </xf>
    <xf numFmtId="0" fontId="2" fillId="0" borderId="5" xfId="2" applyFont="1" applyFill="1" applyBorder="1" applyAlignment="1">
      <alignment vertical="center" shrinkToFit="1"/>
    </xf>
    <xf numFmtId="177" fontId="2" fillId="0" borderId="5" xfId="2" applyNumberFormat="1" applyFont="1" applyFill="1" applyBorder="1" applyAlignment="1">
      <alignment horizontal="right" vertical="center" shrinkToFit="1"/>
    </xf>
    <xf numFmtId="177" fontId="10" fillId="0" borderId="5" xfId="2" applyNumberFormat="1" applyFont="1" applyFill="1" applyBorder="1" applyAlignment="1">
      <alignment horizontal="right" vertical="top"/>
    </xf>
    <xf numFmtId="177" fontId="10" fillId="0" borderId="11" xfId="2" applyNumberFormat="1" applyFont="1" applyFill="1" applyBorder="1" applyAlignment="1">
      <alignment horizontal="right" vertical="top"/>
    </xf>
    <xf numFmtId="49" fontId="2" fillId="0" borderId="12" xfId="2" applyNumberFormat="1" applyFont="1" applyFill="1" applyBorder="1" applyAlignment="1">
      <alignment horizontal="justify" vertical="top"/>
    </xf>
    <xf numFmtId="0" fontId="6" fillId="0" borderId="13" xfId="2" applyFont="1" applyFill="1" applyBorder="1"/>
    <xf numFmtId="0" fontId="19" fillId="0" borderId="13" xfId="2" applyFont="1" applyFill="1" applyBorder="1" applyAlignment="1"/>
    <xf numFmtId="0" fontId="19" fillId="0" borderId="13" xfId="2" applyFont="1" applyFill="1" applyBorder="1" applyAlignment="1">
      <alignment horizontal="center"/>
    </xf>
    <xf numFmtId="0" fontId="2" fillId="0" borderId="13" xfId="2" applyFont="1" applyFill="1" applyBorder="1" applyAlignment="1">
      <alignment horizontal="right"/>
    </xf>
    <xf numFmtId="0" fontId="2" fillId="0" borderId="3" xfId="2" applyFont="1" applyFill="1" applyBorder="1" applyAlignment="1">
      <alignment horizontal="center" vertical="center" wrapText="1"/>
    </xf>
    <xf numFmtId="41" fontId="10" fillId="0" borderId="4" xfId="2" applyNumberFormat="1" applyFont="1" applyFill="1" applyBorder="1" applyAlignment="1">
      <alignment horizontal="right" vertical="top"/>
    </xf>
    <xf numFmtId="0" fontId="11" fillId="0" borderId="4" xfId="2" applyNumberFormat="1" applyFont="1" applyFill="1" applyBorder="1" applyAlignment="1">
      <alignment horizontal="justify" vertical="top" wrapText="1"/>
    </xf>
    <xf numFmtId="0" fontId="6" fillId="0" borderId="0" xfId="2" applyFont="1" applyFill="1" applyAlignment="1">
      <alignment vertical="center"/>
    </xf>
    <xf numFmtId="41" fontId="6" fillId="0" borderId="4" xfId="2" applyNumberFormat="1" applyFont="1" applyFill="1" applyBorder="1" applyAlignment="1">
      <alignment horizontal="right" vertical="top"/>
    </xf>
    <xf numFmtId="49" fontId="6" fillId="0" borderId="4" xfId="2" applyNumberFormat="1" applyFont="1" applyFill="1" applyBorder="1" applyAlignment="1">
      <alignment horizontal="left" vertical="top" wrapText="1"/>
    </xf>
    <xf numFmtId="41" fontId="6" fillId="0" borderId="7" xfId="2" applyNumberFormat="1" applyFont="1" applyFill="1" applyBorder="1" applyAlignment="1">
      <alignment horizontal="center" vertical="top"/>
    </xf>
    <xf numFmtId="49" fontId="6" fillId="0" borderId="10" xfId="2" applyNumberFormat="1" applyFont="1" applyFill="1" applyBorder="1" applyAlignment="1">
      <alignment horizontal="justify" vertical="top"/>
    </xf>
    <xf numFmtId="49" fontId="6" fillId="0" borderId="4" xfId="2" applyNumberFormat="1" applyFont="1" applyFill="1" applyBorder="1" applyAlignment="1">
      <alignment horizontal="left" vertical="top" wrapText="1" indent="1"/>
    </xf>
    <xf numFmtId="41" fontId="6" fillId="0" borderId="4" xfId="2" applyNumberFormat="1" applyFont="1" applyFill="1" applyBorder="1" applyAlignment="1">
      <alignment horizontal="right" vertical="center"/>
    </xf>
    <xf numFmtId="49" fontId="6" fillId="0" borderId="4" xfId="2" applyNumberFormat="1" applyFont="1" applyFill="1" applyBorder="1" applyAlignment="1">
      <alignment horizontal="left" vertical="center" wrapText="1"/>
    </xf>
    <xf numFmtId="0" fontId="6" fillId="0" borderId="7" xfId="2" applyFont="1" applyFill="1" applyBorder="1" applyAlignment="1">
      <alignment horizontal="center" vertical="top"/>
    </xf>
    <xf numFmtId="180" fontId="6" fillId="0" borderId="4" xfId="2" applyNumberFormat="1" applyFont="1" applyFill="1" applyBorder="1" applyAlignment="1">
      <alignment horizontal="right" vertical="center"/>
    </xf>
    <xf numFmtId="41" fontId="6" fillId="0" borderId="7" xfId="2" applyNumberFormat="1" applyFont="1" applyFill="1" applyBorder="1" applyAlignment="1">
      <alignment horizontal="left" vertical="center"/>
    </xf>
    <xf numFmtId="49" fontId="6" fillId="0" borderId="10" xfId="2" applyNumberFormat="1" applyFont="1" applyFill="1" applyBorder="1" applyAlignment="1">
      <alignment horizontal="left" vertical="top" wrapText="1"/>
    </xf>
    <xf numFmtId="180" fontId="6" fillId="0" borderId="4" xfId="2" applyNumberFormat="1" applyFont="1" applyFill="1" applyBorder="1" applyAlignment="1">
      <alignment horizontal="right" vertical="top"/>
    </xf>
    <xf numFmtId="0" fontId="6" fillId="0" borderId="0" xfId="2" applyFont="1" applyFill="1" applyAlignment="1">
      <alignment vertical="top"/>
    </xf>
    <xf numFmtId="49" fontId="6" fillId="0" borderId="10" xfId="2" applyNumberFormat="1" applyFont="1" applyFill="1" applyBorder="1" applyAlignment="1">
      <alignment vertical="top" wrapText="1"/>
    </xf>
    <xf numFmtId="49" fontId="6" fillId="0" borderId="7" xfId="7" applyNumberFormat="1" applyFont="1" applyFill="1" applyBorder="1" applyAlignment="1">
      <alignment horizontal="center" vertical="top" wrapText="1"/>
    </xf>
    <xf numFmtId="49" fontId="6" fillId="0" borderId="7" xfId="2" applyNumberFormat="1" applyFont="1" applyFill="1" applyBorder="1" applyAlignment="1">
      <alignment horizontal="center" vertical="top" shrinkToFit="1"/>
    </xf>
    <xf numFmtId="49" fontId="6" fillId="0" borderId="7" xfId="2" applyNumberFormat="1" applyFont="1" applyFill="1" applyBorder="1" applyAlignment="1">
      <alignment horizontal="center" vertical="top" wrapText="1" shrinkToFit="1"/>
    </xf>
    <xf numFmtId="41" fontId="6" fillId="0" borderId="5" xfId="2" applyNumberFormat="1" applyFont="1" applyFill="1" applyBorder="1" applyAlignment="1">
      <alignment horizontal="right" vertical="top"/>
    </xf>
    <xf numFmtId="49" fontId="6" fillId="0" borderId="5" xfId="2" applyNumberFormat="1" applyFont="1" applyFill="1" applyBorder="1" applyAlignment="1">
      <alignment horizontal="left" vertical="top" wrapText="1"/>
    </xf>
    <xf numFmtId="49" fontId="6" fillId="0" borderId="11" xfId="7" applyNumberFormat="1" applyFont="1" applyFill="1" applyBorder="1" applyAlignment="1">
      <alignment horizontal="center" vertical="top"/>
    </xf>
    <xf numFmtId="49" fontId="6" fillId="0" borderId="12" xfId="2" applyNumberFormat="1" applyFont="1" applyFill="1" applyBorder="1" applyAlignment="1">
      <alignment horizontal="justify" vertical="top" wrapText="1"/>
    </xf>
    <xf numFmtId="49" fontId="6" fillId="0" borderId="0" xfId="7" applyNumberFormat="1" applyFont="1" applyFill="1" applyBorder="1" applyAlignment="1">
      <alignment horizontal="center" vertical="top"/>
    </xf>
    <xf numFmtId="49" fontId="6" fillId="0" borderId="7" xfId="7" applyNumberFormat="1" applyFont="1" applyFill="1" applyBorder="1" applyAlignment="1">
      <alignment horizontal="center" vertical="center" wrapText="1"/>
    </xf>
    <xf numFmtId="49" fontId="2" fillId="0" borderId="10" xfId="2" applyNumberFormat="1" applyFont="1" applyFill="1" applyBorder="1" applyAlignment="1">
      <alignment horizontal="justify" vertical="center" wrapText="1"/>
    </xf>
    <xf numFmtId="49" fontId="6" fillId="0" borderId="7" xfId="7" applyNumberFormat="1" applyFont="1" applyFill="1" applyBorder="1" applyAlignment="1">
      <alignment horizontal="center" vertical="top"/>
    </xf>
    <xf numFmtId="41" fontId="13" fillId="0" borderId="4" xfId="2" applyNumberFormat="1" applyFont="1" applyFill="1" applyBorder="1" applyAlignment="1">
      <alignment horizontal="right" vertical="top"/>
    </xf>
    <xf numFmtId="49" fontId="13" fillId="0" borderId="4" xfId="2" applyNumberFormat="1" applyFont="1" applyFill="1" applyBorder="1" applyAlignment="1">
      <alignment horizontal="left" vertical="top" wrapText="1" shrinkToFit="1"/>
    </xf>
    <xf numFmtId="41" fontId="13" fillId="0" borderId="4" xfId="2" applyNumberFormat="1" applyFont="1" applyFill="1" applyBorder="1" applyAlignment="1">
      <alignment horizontal="right" vertical="top" shrinkToFit="1"/>
    </xf>
    <xf numFmtId="41" fontId="13" fillId="0" borderId="4" xfId="2" applyNumberFormat="1" applyFont="1" applyFill="1" applyBorder="1" applyAlignment="1">
      <alignment horizontal="right" vertical="center"/>
    </xf>
    <xf numFmtId="49" fontId="13" fillId="0" borderId="4" xfId="2" applyNumberFormat="1" applyFont="1" applyFill="1" applyBorder="1" applyAlignment="1">
      <alignment horizontal="left" vertical="center" wrapText="1" shrinkToFit="1"/>
    </xf>
    <xf numFmtId="41" fontId="13" fillId="0" borderId="4" xfId="2" applyNumberFormat="1" applyFont="1" applyFill="1" applyBorder="1" applyAlignment="1">
      <alignment horizontal="right" vertical="center" shrinkToFit="1"/>
    </xf>
    <xf numFmtId="49" fontId="6" fillId="0" borderId="10" xfId="2" applyNumberFormat="1" applyFont="1" applyFill="1" applyBorder="1" applyAlignment="1">
      <alignment horizontal="justify" vertical="center" wrapText="1"/>
    </xf>
    <xf numFmtId="41" fontId="13" fillId="0" borderId="5" xfId="2" applyNumberFormat="1" applyFont="1" applyFill="1" applyBorder="1" applyAlignment="1">
      <alignment horizontal="right" vertical="top"/>
    </xf>
    <xf numFmtId="49" fontId="13" fillId="0" borderId="5" xfId="2" applyNumberFormat="1" applyFont="1" applyFill="1" applyBorder="1" applyAlignment="1">
      <alignment horizontal="left" vertical="top" wrapText="1" shrinkToFit="1"/>
    </xf>
    <xf numFmtId="41" fontId="13" fillId="0" borderId="5" xfId="2" applyNumberFormat="1" applyFont="1" applyFill="1" applyBorder="1" applyAlignment="1">
      <alignment horizontal="right" vertical="top" shrinkToFit="1"/>
    </xf>
    <xf numFmtId="0" fontId="6" fillId="0" borderId="4" xfId="5" applyFont="1" applyFill="1" applyBorder="1" applyAlignment="1">
      <alignment vertical="top" wrapText="1"/>
    </xf>
    <xf numFmtId="41" fontId="6" fillId="0" borderId="4" xfId="2" applyNumberFormat="1" applyFont="1" applyFill="1" applyBorder="1" applyAlignment="1">
      <alignment horizontal="right" vertical="top" shrinkToFit="1"/>
    </xf>
    <xf numFmtId="49" fontId="6" fillId="0" borderId="4" xfId="2" applyNumberFormat="1" applyFont="1" applyFill="1" applyBorder="1" applyAlignment="1">
      <alignment horizontal="left" vertical="top" wrapText="1" indent="1" shrinkToFit="1"/>
    </xf>
    <xf numFmtId="49" fontId="6" fillId="0" borderId="4" xfId="2" applyNumberFormat="1" applyFont="1" applyFill="1" applyBorder="1" applyAlignment="1">
      <alignment horizontal="left" vertical="top" wrapText="1" shrinkToFit="1"/>
    </xf>
    <xf numFmtId="41" fontId="6" fillId="0" borderId="7" xfId="2" applyNumberFormat="1" applyFont="1" applyFill="1" applyBorder="1" applyAlignment="1">
      <alignment horizontal="justify" vertical="top"/>
    </xf>
    <xf numFmtId="41" fontId="6" fillId="0" borderId="7" xfId="2" applyNumberFormat="1" applyFont="1" applyFill="1" applyBorder="1" applyAlignment="1">
      <alignment horizontal="justify" vertical="top" shrinkToFit="1"/>
    </xf>
    <xf numFmtId="0" fontId="6" fillId="0" borderId="4" xfId="2" applyFont="1" applyFill="1" applyBorder="1" applyAlignment="1">
      <alignment horizontal="justify" vertical="top" wrapText="1"/>
    </xf>
    <xf numFmtId="41" fontId="6" fillId="0" borderId="7" xfId="2" applyNumberFormat="1" applyFont="1" applyFill="1" applyBorder="1" applyAlignment="1">
      <alignment horizontal="center" vertical="top" shrinkToFit="1"/>
    </xf>
    <xf numFmtId="49" fontId="6" fillId="0" borderId="7" xfId="2" applyNumberFormat="1" applyFont="1" applyFill="1" applyBorder="1" applyAlignment="1">
      <alignment horizontal="center" vertical="top"/>
    </xf>
    <xf numFmtId="49" fontId="6" fillId="0" borderId="5" xfId="2" applyNumberFormat="1" applyFont="1" applyFill="1" applyBorder="1" applyAlignment="1">
      <alignment horizontal="left" vertical="top" wrapText="1" shrinkToFit="1"/>
    </xf>
    <xf numFmtId="41" fontId="6" fillId="0" borderId="5" xfId="2" applyNumberFormat="1" applyFont="1" applyFill="1" applyBorder="1" applyAlignment="1">
      <alignment horizontal="right" vertical="top" shrinkToFit="1"/>
    </xf>
    <xf numFmtId="49" fontId="2" fillId="0" borderId="10" xfId="2" applyNumberFormat="1" applyFont="1" applyFill="1" applyBorder="1" applyAlignment="1">
      <alignment horizontal="justify" vertical="top" wrapText="1"/>
    </xf>
    <xf numFmtId="49" fontId="2" fillId="0" borderId="7" xfId="2" applyNumberFormat="1" applyFont="1" applyFill="1" applyBorder="1" applyAlignment="1">
      <alignment horizontal="center" vertical="top"/>
    </xf>
    <xf numFmtId="0" fontId="6" fillId="0" borderId="0" xfId="2" applyFont="1" applyFill="1" applyBorder="1" applyAlignment="1">
      <alignment vertical="center"/>
    </xf>
    <xf numFmtId="0" fontId="6" fillId="0" borderId="0" xfId="2" applyFont="1" applyFill="1" applyBorder="1"/>
    <xf numFmtId="180" fontId="6" fillId="0" borderId="5" xfId="2" applyNumberFormat="1" applyFont="1" applyFill="1" applyBorder="1" applyAlignment="1">
      <alignment horizontal="right" vertical="top"/>
    </xf>
    <xf numFmtId="41" fontId="6" fillId="0" borderId="11" xfId="2" applyNumberFormat="1" applyFont="1" applyFill="1" applyBorder="1" applyAlignment="1">
      <alignment horizontal="center" vertical="top"/>
    </xf>
    <xf numFmtId="0" fontId="6" fillId="0" borderId="12" xfId="2" applyFont="1" applyFill="1" applyBorder="1" applyAlignment="1">
      <alignment horizontal="justify" vertical="center"/>
    </xf>
    <xf numFmtId="49" fontId="10" fillId="0" borderId="4" xfId="2" applyNumberFormat="1" applyFont="1" applyFill="1" applyBorder="1" applyAlignment="1">
      <alignment horizontal="left" vertical="top" wrapText="1"/>
    </xf>
    <xf numFmtId="49" fontId="6" fillId="0" borderId="10" xfId="2" applyNumberFormat="1" applyFont="1" applyFill="1" applyBorder="1" applyAlignment="1">
      <alignment horizontal="justify" vertical="center"/>
    </xf>
    <xf numFmtId="41" fontId="10" fillId="0" borderId="5" xfId="2" applyNumberFormat="1" applyFont="1" applyFill="1" applyBorder="1" applyAlignment="1">
      <alignment horizontal="right" vertical="center" shrinkToFit="1"/>
    </xf>
    <xf numFmtId="0" fontId="10" fillId="0" borderId="5" xfId="2" applyFont="1" applyFill="1" applyBorder="1" applyAlignment="1">
      <alignment horizontal="center" vertical="center" wrapText="1" justifyLastLine="1"/>
    </xf>
    <xf numFmtId="41" fontId="6" fillId="0" borderId="11" xfId="2" applyNumberFormat="1" applyFont="1" applyFill="1" applyBorder="1" applyAlignment="1">
      <alignment horizontal="center" vertical="center" shrinkToFit="1"/>
    </xf>
    <xf numFmtId="49" fontId="13" fillId="0" borderId="12" xfId="2" applyNumberFormat="1" applyFont="1" applyFill="1" applyBorder="1" applyAlignment="1">
      <alignment horizontal="justify" vertical="center"/>
    </xf>
    <xf numFmtId="0" fontId="6" fillId="0" borderId="0" xfId="2" applyFont="1" applyFill="1" applyAlignment="1">
      <alignment horizontal="center"/>
    </xf>
    <xf numFmtId="0" fontId="2" fillId="0" borderId="0" xfId="2" applyFont="1" applyFill="1" applyAlignment="1">
      <alignment horizontal="justify"/>
    </xf>
    <xf numFmtId="0" fontId="6" fillId="0" borderId="0" xfId="2" applyFont="1" applyFill="1" applyAlignment="1">
      <alignment horizontal="justify"/>
    </xf>
    <xf numFmtId="0" fontId="17" fillId="0" borderId="0" xfId="2" applyFont="1" applyFill="1" applyBorder="1" applyAlignment="1">
      <alignment horizontal="left" vertical="top"/>
    </xf>
    <xf numFmtId="0" fontId="2" fillId="0" borderId="0" xfId="2" applyFont="1" applyFill="1" applyBorder="1" applyAlignment="1">
      <alignment horizontal="right" vertical="top"/>
    </xf>
    <xf numFmtId="0" fontId="2" fillId="0" borderId="0" xfId="2" applyFont="1" applyFill="1" applyAlignment="1">
      <alignment vertical="top"/>
    </xf>
    <xf numFmtId="0" fontId="2" fillId="0" borderId="2" xfId="2" applyFont="1" applyFill="1" applyBorder="1" applyAlignment="1">
      <alignment horizontal="center" vertical="center"/>
    </xf>
    <xf numFmtId="0" fontId="2" fillId="0" borderId="3" xfId="2" applyFont="1" applyFill="1" applyBorder="1" applyAlignment="1">
      <alignment horizontal="center" vertical="center" wrapText="1" justifyLastLine="1"/>
    </xf>
    <xf numFmtId="0" fontId="2" fillId="0" borderId="2" xfId="2" applyFont="1" applyFill="1" applyBorder="1" applyAlignment="1">
      <alignment horizontal="distributed" vertical="center" justifyLastLine="1"/>
    </xf>
    <xf numFmtId="0" fontId="2" fillId="0" borderId="2" xfId="2" applyFont="1" applyFill="1" applyBorder="1" applyAlignment="1">
      <alignment horizontal="justify" vertical="top" wrapText="1"/>
    </xf>
    <xf numFmtId="0" fontId="2" fillId="0" borderId="2" xfId="2" applyFont="1" applyFill="1" applyBorder="1" applyAlignment="1">
      <alignment horizontal="center" vertical="top"/>
    </xf>
    <xf numFmtId="177" fontId="6" fillId="0" borderId="2" xfId="2" applyNumberFormat="1" applyFont="1" applyFill="1" applyBorder="1" applyAlignment="1">
      <alignment horizontal="right" vertical="top"/>
    </xf>
    <xf numFmtId="177" fontId="6" fillId="0" borderId="2" xfId="2" applyNumberFormat="1" applyFont="1" applyFill="1" applyBorder="1" applyAlignment="1">
      <alignment vertical="top"/>
    </xf>
    <xf numFmtId="49" fontId="2" fillId="0" borderId="2" xfId="2" applyNumberFormat="1" applyFont="1" applyFill="1" applyBorder="1" applyAlignment="1">
      <alignment horizontal="justify" vertical="top" wrapText="1"/>
    </xf>
    <xf numFmtId="0" fontId="6" fillId="0" borderId="4" xfId="2" applyFont="1" applyFill="1" applyBorder="1" applyAlignment="1">
      <alignment vertical="top" wrapText="1"/>
    </xf>
    <xf numFmtId="0" fontId="2" fillId="0" borderId="0" xfId="2" applyFont="1" applyFill="1" applyBorder="1" applyAlignment="1">
      <alignment horizontal="left" vertical="top"/>
    </xf>
    <xf numFmtId="177" fontId="6" fillId="0" borderId="4" xfId="2" applyNumberFormat="1" applyFont="1" applyFill="1" applyBorder="1" applyAlignment="1">
      <alignment vertical="top"/>
    </xf>
    <xf numFmtId="49" fontId="2" fillId="0" borderId="4" xfId="2" applyNumberFormat="1" applyFont="1" applyFill="1" applyBorder="1" applyAlignment="1">
      <alignment horizontal="left" vertical="top" wrapText="1"/>
    </xf>
    <xf numFmtId="0" fontId="2" fillId="0" borderId="4" xfId="2" applyFont="1" applyFill="1" applyBorder="1" applyAlignment="1">
      <alignment vertical="top" wrapText="1"/>
    </xf>
    <xf numFmtId="0" fontId="2" fillId="0" borderId="0" xfId="2" applyFont="1" applyFill="1" applyBorder="1" applyAlignment="1">
      <alignment horizontal="center" vertical="top"/>
    </xf>
    <xf numFmtId="49" fontId="2" fillId="0" borderId="4" xfId="2" applyNumberFormat="1" applyFont="1" applyFill="1" applyBorder="1" applyAlignment="1">
      <alignment horizontal="justify" vertical="top" wrapText="1"/>
    </xf>
    <xf numFmtId="0" fontId="6" fillId="0" borderId="4" xfId="2" applyFont="1" applyFill="1" applyBorder="1" applyAlignment="1">
      <alignment horizontal="left" vertical="center" wrapText="1"/>
    </xf>
    <xf numFmtId="0" fontId="6" fillId="0" borderId="4" xfId="2" applyFont="1" applyFill="1" applyBorder="1" applyAlignment="1"/>
    <xf numFmtId="177" fontId="6" fillId="0" borderId="4" xfId="2" applyNumberFormat="1" applyFont="1" applyFill="1" applyBorder="1" applyAlignment="1">
      <alignment horizontal="right" vertical="center"/>
    </xf>
    <xf numFmtId="49" fontId="6" fillId="0" borderId="4" xfId="2" applyNumberFormat="1" applyFont="1" applyFill="1" applyBorder="1" applyAlignment="1">
      <alignment horizontal="left" vertical="center"/>
    </xf>
    <xf numFmtId="0" fontId="6" fillId="0" borderId="5" xfId="2" applyFont="1" applyFill="1" applyBorder="1" applyAlignment="1">
      <alignment horizontal="center" vertical="top" wrapText="1"/>
    </xf>
    <xf numFmtId="0" fontId="6" fillId="0" borderId="5" xfId="2" applyFont="1" applyFill="1" applyBorder="1" applyAlignment="1"/>
    <xf numFmtId="177" fontId="6" fillId="0" borderId="5" xfId="2" applyNumberFormat="1" applyFont="1" applyFill="1" applyBorder="1" applyAlignment="1">
      <alignment horizontal="right" vertical="center"/>
    </xf>
    <xf numFmtId="177" fontId="6" fillId="0" borderId="5" xfId="2" applyNumberFormat="1" applyFont="1" applyFill="1" applyBorder="1" applyAlignment="1">
      <alignment vertical="top"/>
    </xf>
    <xf numFmtId="49" fontId="2" fillId="0" borderId="5" xfId="2" applyNumberFormat="1" applyFont="1" applyFill="1" applyBorder="1" applyAlignment="1">
      <alignment horizontal="left" vertical="center"/>
    </xf>
    <xf numFmtId="0" fontId="2" fillId="0" borderId="0" xfId="2" applyFont="1" applyFill="1" applyBorder="1"/>
    <xf numFmtId="49" fontId="2" fillId="0" borderId="13" xfId="2" applyNumberFormat="1" applyFont="1" applyFill="1" applyBorder="1" applyAlignment="1">
      <alignment horizontal="left" vertical="top"/>
    </xf>
    <xf numFmtId="180" fontId="2" fillId="0" borderId="13" xfId="2" applyNumberFormat="1" applyFont="1" applyFill="1" applyBorder="1" applyAlignment="1">
      <alignment vertical="top"/>
    </xf>
    <xf numFmtId="177" fontId="2" fillId="0" borderId="13" xfId="2" applyNumberFormat="1" applyFont="1" applyFill="1" applyBorder="1" applyAlignment="1">
      <alignment horizontal="right" vertical="center"/>
    </xf>
    <xf numFmtId="49" fontId="2" fillId="0" borderId="2" xfId="2" applyNumberFormat="1" applyFont="1" applyFill="1" applyBorder="1" applyAlignment="1">
      <alignment horizontal="distributed" vertical="center" justifyLastLine="1"/>
    </xf>
    <xf numFmtId="49" fontId="2" fillId="0" borderId="3" xfId="2" applyNumberFormat="1" applyFont="1" applyFill="1" applyBorder="1" applyAlignment="1">
      <alignment horizontal="distributed" vertical="center"/>
    </xf>
    <xf numFmtId="180" fontId="2" fillId="0" borderId="3" xfId="2" applyNumberFormat="1" applyFont="1" applyFill="1" applyBorder="1" applyAlignment="1">
      <alignment horizontal="distributed" vertical="center"/>
    </xf>
    <xf numFmtId="49" fontId="2" fillId="0" borderId="3" xfId="2" applyNumberFormat="1" applyFont="1" applyFill="1" applyBorder="1" applyAlignment="1">
      <alignment horizontal="distributed" vertical="center" justifyLastLine="1"/>
    </xf>
    <xf numFmtId="49" fontId="2" fillId="0" borderId="2" xfId="2" applyNumberFormat="1" applyFont="1" applyFill="1" applyBorder="1" applyAlignment="1">
      <alignment horizontal="left" vertical="top"/>
    </xf>
    <xf numFmtId="177" fontId="6" fillId="0" borderId="2" xfId="2" applyNumberFormat="1" applyFont="1" applyFill="1" applyBorder="1" applyAlignment="1">
      <alignment vertical="center"/>
    </xf>
    <xf numFmtId="49" fontId="2" fillId="0" borderId="2" xfId="2" applyNumberFormat="1" applyFont="1" applyFill="1" applyBorder="1" applyAlignment="1">
      <alignment vertical="center"/>
    </xf>
    <xf numFmtId="0" fontId="2" fillId="0" borderId="0" xfId="2" applyFont="1" applyFill="1" applyBorder="1" applyAlignment="1">
      <alignment vertical="justify"/>
    </xf>
    <xf numFmtId="49" fontId="2" fillId="0" borderId="4" xfId="2" applyNumberFormat="1" applyFont="1" applyFill="1" applyBorder="1" applyAlignment="1">
      <alignment horizontal="left" vertical="top" wrapText="1" indent="1"/>
    </xf>
    <xf numFmtId="0" fontId="2" fillId="0" borderId="4" xfId="2" applyFont="1" applyFill="1" applyBorder="1" applyAlignment="1">
      <alignment horizontal="center" vertical="top"/>
    </xf>
    <xf numFmtId="49" fontId="2" fillId="0" borderId="4" xfId="2" applyNumberFormat="1" applyFont="1" applyFill="1" applyBorder="1" applyAlignment="1">
      <alignment vertical="center"/>
    </xf>
    <xf numFmtId="49" fontId="2" fillId="0" borderId="4" xfId="2" applyNumberFormat="1" applyFont="1" applyFill="1" applyBorder="1" applyAlignment="1">
      <alignment horizontal="left" vertical="top"/>
    </xf>
    <xf numFmtId="0" fontId="6" fillId="0" borderId="0" xfId="2" applyFont="1" applyFill="1" applyBorder="1" applyAlignment="1">
      <alignment horizontal="center" vertical="top"/>
    </xf>
    <xf numFmtId="49" fontId="2" fillId="0" borderId="7" xfId="2" applyNumberFormat="1" applyFont="1" applyFill="1" applyBorder="1" applyAlignment="1">
      <alignment horizontal="left" vertical="top"/>
    </xf>
    <xf numFmtId="0" fontId="6" fillId="0" borderId="4" xfId="2" applyFont="1" applyFill="1" applyBorder="1" applyAlignment="1">
      <alignment horizontal="center" vertical="top"/>
    </xf>
    <xf numFmtId="49" fontId="6" fillId="0" borderId="4" xfId="2" applyNumberFormat="1" applyFont="1" applyFill="1" applyBorder="1" applyAlignment="1">
      <alignment horizontal="left" vertical="top"/>
    </xf>
    <xf numFmtId="49" fontId="6" fillId="0" borderId="7" xfId="2" applyNumberFormat="1" applyFont="1" applyFill="1" applyBorder="1" applyAlignment="1">
      <alignment horizontal="left" vertical="top"/>
    </xf>
    <xf numFmtId="49" fontId="2" fillId="0" borderId="5" xfId="2" applyNumberFormat="1" applyFont="1" applyFill="1" applyBorder="1" applyAlignment="1">
      <alignment horizontal="left" vertical="top"/>
    </xf>
    <xf numFmtId="0" fontId="6" fillId="0" borderId="5" xfId="2" applyFont="1" applyFill="1" applyBorder="1" applyAlignment="1">
      <alignment vertical="top"/>
    </xf>
    <xf numFmtId="177" fontId="6" fillId="0" borderId="5" xfId="2" applyNumberFormat="1" applyFont="1" applyFill="1" applyBorder="1" applyAlignment="1">
      <alignment vertical="center"/>
    </xf>
    <xf numFmtId="49" fontId="2" fillId="0" borderId="5" xfId="2" applyNumberFormat="1" applyFont="1" applyFill="1" applyBorder="1" applyAlignment="1">
      <alignment vertical="center"/>
    </xf>
    <xf numFmtId="0" fontId="6" fillId="0" borderId="0" xfId="2" applyFont="1" applyAlignment="1"/>
    <xf numFmtId="0" fontId="6" fillId="0" borderId="0" xfId="2" applyFont="1"/>
    <xf numFmtId="0" fontId="6" fillId="0" borderId="0" xfId="2" applyFont="1" applyAlignment="1">
      <alignment horizontal="center"/>
    </xf>
    <xf numFmtId="0" fontId="6" fillId="0" borderId="0" xfId="2" applyFont="1" applyBorder="1" applyAlignment="1"/>
    <xf numFmtId="0" fontId="23" fillId="0" borderId="0" xfId="2" applyFont="1" applyBorder="1" applyAlignment="1">
      <alignment horizontal="center"/>
    </xf>
    <xf numFmtId="0" fontId="6" fillId="0" borderId="0" xfId="2" applyFont="1" applyBorder="1" applyAlignment="1">
      <alignment horizontal="right" vertical="center"/>
    </xf>
    <xf numFmtId="0" fontId="2" fillId="0" borderId="3" xfId="5" applyFont="1" applyBorder="1" applyAlignment="1">
      <alignment horizontal="center" vertical="center" wrapText="1"/>
    </xf>
    <xf numFmtId="0" fontId="2" fillId="0" borderId="3" xfId="5" applyFont="1" applyBorder="1" applyAlignment="1">
      <alignment horizontal="distributed" vertical="center" wrapText="1"/>
    </xf>
    <xf numFmtId="49" fontId="6" fillId="0" borderId="3" xfId="2" applyNumberFormat="1" applyFont="1" applyFill="1" applyBorder="1" applyAlignment="1">
      <alignment horizontal="center" vertical="center" wrapText="1" justifyLastLine="1"/>
    </xf>
    <xf numFmtId="0" fontId="6" fillId="0" borderId="0" xfId="5" applyFont="1"/>
    <xf numFmtId="0" fontId="0" fillId="0" borderId="4" xfId="5" applyFont="1" applyBorder="1" applyAlignment="1">
      <alignment horizontal="left" vertical="center" wrapText="1"/>
    </xf>
    <xf numFmtId="177" fontId="6" fillId="0" borderId="4" xfId="2" applyNumberFormat="1" applyFont="1" applyBorder="1" applyAlignment="1">
      <alignment vertical="center"/>
    </xf>
    <xf numFmtId="0" fontId="23" fillId="0" borderId="4" xfId="2" applyFont="1" applyBorder="1" applyAlignment="1">
      <alignment horizontal="center" vertical="center"/>
    </xf>
    <xf numFmtId="0" fontId="6" fillId="0" borderId="4" xfId="2" applyFont="1" applyBorder="1" applyAlignment="1">
      <alignment horizontal="left" vertical="center"/>
    </xf>
    <xf numFmtId="0" fontId="2" fillId="0" borderId="4" xfId="2" applyFont="1" applyBorder="1" applyAlignment="1">
      <alignment horizontal="left" vertical="center" wrapText="1"/>
    </xf>
    <xf numFmtId="177" fontId="23" fillId="0" borderId="4" xfId="2" applyNumberFormat="1" applyFont="1" applyBorder="1" applyAlignment="1">
      <alignment vertical="center"/>
    </xf>
    <xf numFmtId="0" fontId="10" fillId="0" borderId="5" xfId="2" applyFont="1" applyBorder="1" applyAlignment="1">
      <alignment horizontal="distributed" vertical="center" justifyLastLine="1"/>
    </xf>
    <xf numFmtId="177" fontId="10" fillId="0" borderId="5" xfId="2" applyNumberFormat="1" applyFont="1" applyBorder="1" applyAlignment="1">
      <alignment vertical="center"/>
    </xf>
    <xf numFmtId="0" fontId="10" fillId="0" borderId="5" xfId="2" applyFont="1" applyBorder="1" applyAlignment="1">
      <alignment horizontal="left" vertical="center"/>
    </xf>
    <xf numFmtId="0" fontId="10" fillId="0" borderId="0" xfId="2" applyFont="1" applyAlignment="1">
      <alignment vertical="center"/>
    </xf>
    <xf numFmtId="0" fontId="6" fillId="0" borderId="0" xfId="5" applyFont="1" applyFill="1"/>
    <xf numFmtId="3" fontId="2" fillId="0" borderId="0" xfId="5" applyNumberFormat="1" applyFont="1" applyFill="1" applyBorder="1" applyAlignment="1">
      <alignment horizontal="center" vertical="center"/>
    </xf>
    <xf numFmtId="3" fontId="6" fillId="0" borderId="0" xfId="5" applyNumberFormat="1" applyFont="1" applyFill="1" applyBorder="1" applyAlignment="1">
      <alignment horizontal="center" vertical="center"/>
    </xf>
    <xf numFmtId="3" fontId="6" fillId="0" borderId="13" xfId="5" applyNumberFormat="1" applyFont="1" applyFill="1" applyBorder="1" applyAlignment="1">
      <alignment horizontal="center" vertical="center"/>
    </xf>
    <xf numFmtId="3" fontId="2" fillId="0" borderId="0" xfId="5" applyNumberFormat="1" applyFont="1" applyFill="1" applyBorder="1" applyAlignment="1">
      <alignment horizontal="right" vertical="center"/>
    </xf>
    <xf numFmtId="3" fontId="2" fillId="0" borderId="1" xfId="5" applyNumberFormat="1" applyFont="1" applyFill="1" applyBorder="1" applyAlignment="1">
      <alignment horizontal="center" vertical="center" wrapText="1"/>
    </xf>
    <xf numFmtId="3" fontId="2" fillId="0" borderId="2" xfId="5" applyNumberFormat="1" applyFont="1" applyFill="1" applyBorder="1" applyAlignment="1">
      <alignment horizontal="center" vertical="center" wrapText="1"/>
    </xf>
    <xf numFmtId="3" fontId="2" fillId="0" borderId="3" xfId="5" applyNumberFormat="1" applyFont="1" applyFill="1" applyBorder="1" applyAlignment="1">
      <alignment horizontal="center" vertical="center" wrapText="1"/>
    </xf>
    <xf numFmtId="3" fontId="2" fillId="0" borderId="4" xfId="5" applyNumberFormat="1" applyFont="1" applyFill="1" applyBorder="1" applyAlignment="1">
      <alignment horizontal="center" vertical="center" wrapText="1"/>
    </xf>
    <xf numFmtId="3" fontId="2" fillId="0" borderId="2" xfId="5" applyNumberFormat="1" applyFont="1" applyFill="1" applyBorder="1" applyAlignment="1">
      <alignment vertical="center"/>
    </xf>
    <xf numFmtId="177" fontId="6" fillId="0" borderId="2" xfId="5" applyNumberFormat="1" applyFont="1" applyFill="1" applyBorder="1" applyAlignment="1">
      <alignment vertical="center"/>
    </xf>
    <xf numFmtId="177" fontId="6" fillId="0" borderId="4" xfId="5" applyNumberFormat="1" applyFont="1" applyFill="1" applyBorder="1" applyAlignment="1">
      <alignment horizontal="right" vertical="distributed"/>
    </xf>
    <xf numFmtId="3" fontId="2" fillId="0" borderId="4" xfId="5" applyNumberFormat="1" applyFont="1" applyFill="1" applyBorder="1" applyAlignment="1">
      <alignment horizontal="left" vertical="center" indent="1"/>
    </xf>
    <xf numFmtId="177" fontId="6" fillId="0" borderId="4" xfId="5" applyNumberFormat="1" applyFont="1" applyFill="1" applyBorder="1" applyAlignment="1">
      <alignment vertical="center"/>
    </xf>
    <xf numFmtId="177" fontId="6" fillId="0" borderId="10" xfId="2" applyNumberFormat="1" applyFont="1" applyFill="1" applyBorder="1" applyAlignment="1">
      <alignment vertical="center"/>
    </xf>
    <xf numFmtId="3" fontId="6" fillId="0" borderId="4" xfId="5" applyNumberFormat="1" applyFont="1" applyFill="1" applyBorder="1" applyAlignment="1">
      <alignment vertical="center"/>
    </xf>
    <xf numFmtId="177" fontId="6" fillId="0" borderId="4" xfId="5" applyNumberFormat="1" applyFont="1" applyFill="1" applyBorder="1"/>
    <xf numFmtId="0" fontId="11" fillId="0" borderId="5" xfId="2" applyFont="1" applyFill="1" applyBorder="1" applyAlignment="1">
      <alignment horizontal="distributed" vertical="center" wrapText="1" justifyLastLine="1"/>
    </xf>
    <xf numFmtId="177" fontId="6" fillId="0" borderId="5" xfId="5" applyNumberFormat="1" applyFont="1" applyFill="1" applyBorder="1" applyAlignment="1">
      <alignment vertical="center"/>
    </xf>
    <xf numFmtId="177" fontId="6" fillId="0" borderId="5" xfId="5" applyNumberFormat="1" applyFont="1" applyFill="1" applyBorder="1" applyAlignment="1">
      <alignment horizontal="right" vertical="distributed"/>
    </xf>
    <xf numFmtId="0" fontId="10" fillId="0" borderId="0" xfId="5" applyFont="1" applyFill="1"/>
    <xf numFmtId="0" fontId="24" fillId="0" borderId="0" xfId="11" applyFont="1" applyFill="1">
      <alignment vertical="center"/>
    </xf>
    <xf numFmtId="0" fontId="2" fillId="0" borderId="0" xfId="11" applyFont="1" applyFill="1" applyBorder="1" applyAlignment="1">
      <alignment horizontal="center" vertical="center"/>
    </xf>
    <xf numFmtId="0" fontId="2" fillId="0" borderId="0" xfId="11" applyFont="1" applyFill="1" applyBorder="1" applyAlignment="1">
      <alignment horizontal="right" vertical="center"/>
    </xf>
    <xf numFmtId="0" fontId="2" fillId="0" borderId="3" xfId="11" applyFont="1" applyFill="1" applyBorder="1" applyAlignment="1">
      <alignment horizontal="center" vertical="center" wrapText="1"/>
    </xf>
    <xf numFmtId="0" fontId="2" fillId="0" borderId="1" xfId="11" applyFont="1" applyFill="1" applyBorder="1" applyAlignment="1">
      <alignment horizontal="center" vertical="center" wrapText="1"/>
    </xf>
    <xf numFmtId="0" fontId="2" fillId="0" borderId="14" xfId="11" applyFont="1" applyFill="1" applyBorder="1" applyAlignment="1">
      <alignment horizontal="center" vertical="center" wrapText="1"/>
    </xf>
    <xf numFmtId="178" fontId="6" fillId="0" borderId="2" xfId="12" applyNumberFormat="1" applyFont="1" applyFill="1" applyBorder="1" applyAlignment="1">
      <alignment vertical="top"/>
    </xf>
    <xf numFmtId="49" fontId="6" fillId="0" borderId="0" xfId="12" applyNumberFormat="1" applyFont="1" applyFill="1" applyBorder="1" applyAlignment="1">
      <alignment vertical="top"/>
    </xf>
    <xf numFmtId="0" fontId="6" fillId="0" borderId="10" xfId="11" applyFont="1" applyFill="1" applyBorder="1" applyAlignment="1">
      <alignment horizontal="justify" vertical="top" wrapText="1"/>
    </xf>
    <xf numFmtId="178" fontId="6" fillId="0" borderId="4" xfId="12" applyNumberFormat="1" applyFont="1" applyFill="1" applyBorder="1" applyAlignment="1">
      <alignment vertical="top"/>
    </xf>
    <xf numFmtId="0" fontId="2" fillId="0" borderId="10" xfId="11" applyFont="1" applyFill="1" applyBorder="1" applyAlignment="1">
      <alignment horizontal="justify" vertical="top" wrapText="1"/>
    </xf>
    <xf numFmtId="0" fontId="2" fillId="0" borderId="7" xfId="11" applyFont="1" applyFill="1" applyBorder="1" applyAlignment="1">
      <alignment horizontal="justify" vertical="top" wrapText="1"/>
    </xf>
    <xf numFmtId="0" fontId="2" fillId="0" borderId="7" xfId="11" applyFont="1" applyFill="1" applyBorder="1" applyAlignment="1">
      <alignment horizontal="justify" vertical="center" wrapText="1"/>
    </xf>
    <xf numFmtId="178" fontId="6" fillId="0" borderId="4" xfId="12" applyNumberFormat="1" applyFont="1" applyFill="1" applyBorder="1" applyAlignment="1">
      <alignment vertical="center"/>
    </xf>
    <xf numFmtId="178" fontId="6" fillId="0" borderId="0" xfId="12" applyNumberFormat="1" applyFont="1" applyFill="1" applyBorder="1" applyAlignment="1">
      <alignment vertical="center"/>
    </xf>
    <xf numFmtId="0" fontId="2" fillId="0" borderId="10" xfId="11" applyFont="1" applyFill="1" applyBorder="1" applyAlignment="1">
      <alignment horizontal="left" vertical="center" wrapText="1"/>
    </xf>
    <xf numFmtId="0" fontId="2" fillId="0" borderId="11" xfId="11" applyFont="1" applyFill="1" applyBorder="1" applyAlignment="1">
      <alignment horizontal="center" vertical="center" wrapText="1"/>
    </xf>
    <xf numFmtId="178" fontId="6" fillId="0" borderId="5" xfId="12" applyNumberFormat="1" applyFont="1" applyFill="1" applyBorder="1" applyAlignment="1">
      <alignment vertical="center"/>
    </xf>
    <xf numFmtId="0" fontId="24" fillId="0" borderId="0" xfId="11" applyFont="1" applyFill="1" applyAlignment="1">
      <alignment vertical="center"/>
    </xf>
    <xf numFmtId="0" fontId="25" fillId="0" borderId="0" xfId="14" applyFont="1" applyFill="1" applyAlignment="1">
      <alignment vertical="center"/>
    </xf>
    <xf numFmtId="0" fontId="2" fillId="0" borderId="0" xfId="14" applyFont="1" applyFill="1" applyAlignment="1">
      <alignment horizontal="right" vertical="center"/>
    </xf>
    <xf numFmtId="0" fontId="2" fillId="0" borderId="0" xfId="2" applyFont="1" applyFill="1" applyAlignment="1">
      <alignment horizontal="distributed"/>
    </xf>
    <xf numFmtId="0" fontId="2" fillId="0" borderId="3" xfId="14" applyFont="1" applyFill="1" applyBorder="1" applyAlignment="1">
      <alignment horizontal="distributed" vertical="center" justifyLastLine="1"/>
    </xf>
    <xf numFmtId="0" fontId="2" fillId="0" borderId="3" xfId="14" applyFont="1" applyFill="1" applyBorder="1" applyAlignment="1">
      <alignment horizontal="center" vertical="center" wrapText="1"/>
    </xf>
    <xf numFmtId="3" fontId="2" fillId="0" borderId="3" xfId="14" applyNumberFormat="1" applyFont="1" applyFill="1" applyBorder="1" applyAlignment="1">
      <alignment horizontal="distributed" vertical="center" wrapText="1" justifyLastLine="1"/>
    </xf>
    <xf numFmtId="177" fontId="10" fillId="0" borderId="2" xfId="14" applyNumberFormat="1" applyFont="1" applyFill="1" applyBorder="1" applyAlignment="1">
      <alignment horizontal="right" vertical="top"/>
    </xf>
    <xf numFmtId="49" fontId="11" fillId="0" borderId="2" xfId="14" applyNumberFormat="1" applyFont="1" applyFill="1" applyBorder="1" applyAlignment="1">
      <alignment vertical="top"/>
    </xf>
    <xf numFmtId="0" fontId="11" fillId="0" borderId="0" xfId="2" applyFont="1" applyFill="1"/>
    <xf numFmtId="177" fontId="6" fillId="0" borderId="4" xfId="14" applyNumberFormat="1" applyFont="1" applyFill="1" applyBorder="1" applyAlignment="1">
      <alignment horizontal="right" vertical="top"/>
    </xf>
    <xf numFmtId="49" fontId="2" fillId="0" borderId="4" xfId="14" applyNumberFormat="1" applyFont="1" applyFill="1" applyBorder="1" applyAlignment="1">
      <alignment horizontal="left" vertical="top" indent="1"/>
    </xf>
    <xf numFmtId="177" fontId="10" fillId="0" borderId="4" xfId="14" applyNumberFormat="1" applyFont="1" applyFill="1" applyBorder="1" applyAlignment="1">
      <alignment horizontal="right" vertical="top"/>
    </xf>
    <xf numFmtId="49" fontId="11" fillId="0" borderId="4" xfId="14" applyNumberFormat="1" applyFont="1" applyFill="1" applyBorder="1" applyAlignment="1">
      <alignment vertical="top"/>
    </xf>
    <xf numFmtId="49" fontId="2" fillId="0" borderId="4" xfId="14" applyNumberFormat="1" applyFont="1" applyFill="1" applyBorder="1" applyAlignment="1">
      <alignment horizontal="left" vertical="top" wrapText="1" indent="1"/>
    </xf>
    <xf numFmtId="49" fontId="11" fillId="0" borderId="4" xfId="14" applyNumberFormat="1" applyFont="1" applyFill="1" applyBorder="1" applyAlignment="1">
      <alignment vertical="top" wrapText="1"/>
    </xf>
    <xf numFmtId="49" fontId="2" fillId="0" borderId="4" xfId="14" applyNumberFormat="1" applyFont="1" applyFill="1" applyBorder="1" applyAlignment="1">
      <alignment horizontal="left" vertical="center" indent="1"/>
    </xf>
    <xf numFmtId="177" fontId="6" fillId="0" borderId="5" xfId="14" applyNumberFormat="1" applyFont="1" applyFill="1" applyBorder="1" applyAlignment="1">
      <alignment horizontal="right" vertical="top"/>
    </xf>
    <xf numFmtId="49" fontId="2" fillId="0" borderId="5" xfId="14" applyNumberFormat="1" applyFont="1" applyFill="1" applyBorder="1" applyAlignment="1">
      <alignment horizontal="left" vertical="top" indent="1"/>
    </xf>
    <xf numFmtId="49" fontId="2" fillId="0" borderId="4" xfId="14" applyNumberFormat="1" applyFont="1" applyFill="1" applyBorder="1" applyAlignment="1">
      <alignment vertical="top"/>
    </xf>
    <xf numFmtId="177" fontId="10" fillId="0" borderId="5" xfId="14" applyNumberFormat="1" applyFont="1" applyFill="1" applyBorder="1" applyAlignment="1">
      <alignment horizontal="right" vertical="top"/>
    </xf>
    <xf numFmtId="49" fontId="11" fillId="0" borderId="5" xfId="14" applyNumberFormat="1" applyFont="1" applyFill="1" applyBorder="1" applyAlignment="1">
      <alignment horizontal="center" vertical="top"/>
    </xf>
    <xf numFmtId="3" fontId="6" fillId="0" borderId="13" xfId="2" applyNumberFormat="1" applyFont="1" applyFill="1" applyBorder="1" applyAlignment="1">
      <alignment horizontal="center" vertical="center"/>
    </xf>
    <xf numFmtId="0" fontId="6" fillId="0" borderId="0" xfId="2" applyFont="1" applyFill="1" applyAlignment="1">
      <alignment horizontal="right" vertical="top"/>
    </xf>
    <xf numFmtId="49" fontId="6" fillId="0" borderId="3" xfId="17" applyNumberFormat="1" applyFont="1" applyFill="1" applyBorder="1" applyAlignment="1" applyProtection="1">
      <alignment horizontal="center" vertical="center" wrapText="1"/>
    </xf>
    <xf numFmtId="49" fontId="2" fillId="0" borderId="3" xfId="17" applyNumberFormat="1" applyFont="1" applyFill="1" applyBorder="1" applyAlignment="1">
      <alignment horizontal="center" vertical="center" wrapText="1"/>
    </xf>
    <xf numFmtId="49" fontId="6" fillId="0" borderId="1" xfId="17" applyNumberFormat="1" applyFont="1" applyFill="1" applyBorder="1" applyAlignment="1" applyProtection="1">
      <alignment horizontal="center" vertical="center" wrapText="1"/>
    </xf>
    <xf numFmtId="49" fontId="2" fillId="0" borderId="14" xfId="17" applyNumberFormat="1" applyFont="1" applyFill="1" applyBorder="1" applyAlignment="1" applyProtection="1">
      <alignment horizontal="center" vertical="center" wrapText="1"/>
    </xf>
    <xf numFmtId="41" fontId="2" fillId="0" borderId="0" xfId="17" applyNumberFormat="1" applyFont="1" applyFill="1" applyAlignment="1">
      <alignment vertical="center" wrapText="1"/>
    </xf>
    <xf numFmtId="177" fontId="10" fillId="0" borderId="2" xfId="17" applyNumberFormat="1" applyFont="1" applyFill="1" applyBorder="1" applyAlignment="1" applyProtection="1">
      <alignment vertical="center" wrapText="1"/>
    </xf>
    <xf numFmtId="49" fontId="11" fillId="0" borderId="4" xfId="17" applyNumberFormat="1" applyFont="1" applyFill="1" applyBorder="1" applyAlignment="1" applyProtection="1">
      <alignment horizontal="distributed" vertical="center" wrapText="1" justifyLastLine="1"/>
    </xf>
    <xf numFmtId="41" fontId="11" fillId="0" borderId="0" xfId="17" applyNumberFormat="1" applyFont="1" applyFill="1" applyAlignment="1">
      <alignment vertical="center" wrapText="1"/>
    </xf>
    <xf numFmtId="177" fontId="6" fillId="0" borderId="4" xfId="17" applyNumberFormat="1" applyFont="1" applyFill="1" applyBorder="1" applyAlignment="1" applyProtection="1">
      <alignment vertical="center" wrapText="1"/>
    </xf>
    <xf numFmtId="49" fontId="2" fillId="0" borderId="4" xfId="17" applyNumberFormat="1" applyFont="1" applyFill="1" applyBorder="1" applyAlignment="1" applyProtection="1">
      <alignment horizontal="left" vertical="center" wrapText="1"/>
    </xf>
    <xf numFmtId="49" fontId="2" fillId="0" borderId="4" xfId="17" applyNumberFormat="1" applyFont="1" applyFill="1" applyBorder="1" applyAlignment="1" applyProtection="1">
      <alignment horizontal="left" vertical="center" wrapText="1" indent="1"/>
    </xf>
    <xf numFmtId="177" fontId="6" fillId="0" borderId="4" xfId="17" applyNumberFormat="1" applyFont="1" applyFill="1" applyBorder="1" applyAlignment="1">
      <alignment vertical="center" wrapText="1"/>
    </xf>
    <xf numFmtId="177" fontId="6" fillId="0" borderId="7" xfId="17" applyNumberFormat="1" applyFont="1" applyFill="1" applyBorder="1" applyAlignment="1">
      <alignment vertical="center" wrapText="1"/>
    </xf>
    <xf numFmtId="49" fontId="6" fillId="0" borderId="4" xfId="17" applyNumberFormat="1" applyFont="1" applyFill="1" applyBorder="1" applyAlignment="1">
      <alignment horizontal="left" vertical="center" wrapText="1" indent="1"/>
    </xf>
    <xf numFmtId="49" fontId="2" fillId="0" borderId="4" xfId="17" applyNumberFormat="1" applyFont="1" applyFill="1" applyBorder="1" applyAlignment="1" applyProtection="1">
      <alignment horizontal="left" vertical="top" wrapText="1"/>
    </xf>
    <xf numFmtId="41" fontId="2" fillId="0" borderId="0" xfId="17" applyNumberFormat="1" applyFont="1" applyFill="1" applyAlignment="1">
      <alignment vertical="top" wrapText="1"/>
    </xf>
    <xf numFmtId="177" fontId="10" fillId="0" borderId="4" xfId="17" applyNumberFormat="1" applyFont="1" applyFill="1" applyBorder="1" applyAlignment="1" applyProtection="1">
      <alignment vertical="center" wrapText="1"/>
    </xf>
    <xf numFmtId="49" fontId="11" fillId="0" borderId="4" xfId="17" applyNumberFormat="1" applyFont="1" applyFill="1" applyBorder="1" applyAlignment="1" applyProtection="1">
      <alignment horizontal="left" vertical="center" wrapText="1" indent="2"/>
    </xf>
    <xf numFmtId="49" fontId="2" fillId="0" borderId="7" xfId="17" applyNumberFormat="1" applyFont="1" applyFill="1" applyBorder="1" applyAlignment="1" applyProtection="1">
      <alignment horizontal="left" vertical="center" wrapText="1" indent="1"/>
    </xf>
    <xf numFmtId="41" fontId="2" fillId="0" borderId="7" xfId="17" applyNumberFormat="1" applyFont="1" applyFill="1" applyBorder="1" applyAlignment="1">
      <alignment vertical="center" wrapText="1"/>
    </xf>
    <xf numFmtId="177" fontId="10" fillId="0" borderId="5" xfId="17" applyNumberFormat="1" applyFont="1" applyFill="1" applyBorder="1" applyAlignment="1" applyProtection="1">
      <alignment vertical="center" wrapText="1"/>
    </xf>
    <xf numFmtId="0" fontId="11" fillId="0" borderId="5" xfId="2" applyFont="1" applyFill="1" applyBorder="1" applyAlignment="1">
      <alignment horizontal="left" vertical="center" wrapText="1" indent="2"/>
    </xf>
    <xf numFmtId="41" fontId="6" fillId="0" borderId="0" xfId="17" applyNumberFormat="1" applyFont="1" applyFill="1" applyAlignment="1">
      <alignment vertical="center" wrapText="1"/>
    </xf>
    <xf numFmtId="0" fontId="15" fillId="0" borderId="0" xfId="5" applyFont="1" applyFill="1"/>
    <xf numFmtId="0" fontId="6" fillId="0" borderId="0" xfId="5" applyFont="1" applyFill="1" applyAlignment="1">
      <alignment vertical="center"/>
    </xf>
    <xf numFmtId="0" fontId="6" fillId="0" borderId="0" xfId="5" applyFont="1" applyFill="1" applyAlignment="1">
      <alignment horizontal="center" vertical="center"/>
    </xf>
    <xf numFmtId="0" fontId="15" fillId="0" borderId="13" xfId="5" applyFont="1" applyFill="1" applyBorder="1" applyAlignment="1">
      <alignment horizontal="right" vertical="center"/>
    </xf>
    <xf numFmtId="0" fontId="23" fillId="0" borderId="0" xfId="5" applyFont="1" applyFill="1" applyAlignment="1">
      <alignment horizontal="right" vertical="center"/>
    </xf>
    <xf numFmtId="0" fontId="2" fillId="0" borderId="0" xfId="5" applyFont="1" applyFill="1" applyAlignment="1">
      <alignment vertical="center"/>
    </xf>
    <xf numFmtId="0" fontId="2" fillId="0" borderId="13" xfId="5" applyFont="1" applyFill="1" applyBorder="1" applyAlignment="1">
      <alignment horizontal="right" vertical="center"/>
    </xf>
    <xf numFmtId="0" fontId="6" fillId="0" borderId="0" xfId="19" applyFont="1" applyFill="1"/>
    <xf numFmtId="0" fontId="2" fillId="0" borderId="15" xfId="19" applyFont="1" applyFill="1" applyBorder="1" applyAlignment="1">
      <alignment horizontal="center" vertical="center"/>
    </xf>
    <xf numFmtId="0" fontId="2" fillId="0" borderId="3" xfId="19" applyFont="1" applyFill="1" applyBorder="1" applyAlignment="1">
      <alignment horizontal="center" vertical="center"/>
    </xf>
    <xf numFmtId="181" fontId="2" fillId="0" borderId="4" xfId="19" applyNumberFormat="1" applyFont="1" applyFill="1" applyBorder="1" applyAlignment="1">
      <alignment horizontal="left" vertical="top" indent="1"/>
    </xf>
    <xf numFmtId="177" fontId="6" fillId="0" borderId="6" xfId="19" applyNumberFormat="1" applyFont="1" applyFill="1" applyBorder="1" applyAlignment="1">
      <alignment vertical="top"/>
    </xf>
    <xf numFmtId="177" fontId="6" fillId="0" borderId="2" xfId="19" applyNumberFormat="1" applyFont="1" applyFill="1" applyBorder="1" applyAlignment="1">
      <alignment vertical="top"/>
    </xf>
    <xf numFmtId="49" fontId="6" fillId="0" borderId="2" xfId="20" applyNumberFormat="1" applyFont="1" applyFill="1" applyBorder="1" applyAlignment="1">
      <alignment vertical="top"/>
    </xf>
    <xf numFmtId="49" fontId="6" fillId="0" borderId="2" xfId="19" applyNumberFormat="1" applyFont="1" applyFill="1" applyBorder="1" applyAlignment="1">
      <alignment vertical="top"/>
    </xf>
    <xf numFmtId="49" fontId="6" fillId="0" borderId="6" xfId="19" applyNumberFormat="1" applyFont="1" applyFill="1" applyBorder="1" applyAlignment="1">
      <alignment vertical="top"/>
    </xf>
    <xf numFmtId="177" fontId="6" fillId="0" borderId="9" xfId="19" applyNumberFormat="1" applyFont="1" applyFill="1" applyBorder="1" applyAlignment="1">
      <alignment vertical="top"/>
    </xf>
    <xf numFmtId="177" fontId="6" fillId="0" borderId="0" xfId="19" applyNumberFormat="1" applyFont="1" applyFill="1" applyBorder="1" applyAlignment="1">
      <alignment vertical="top"/>
    </xf>
    <xf numFmtId="177" fontId="6" fillId="0" borderId="4" xfId="19" applyNumberFormat="1" applyFont="1" applyFill="1" applyBorder="1" applyAlignment="1">
      <alignment vertical="top"/>
    </xf>
    <xf numFmtId="49" fontId="6" fillId="0" borderId="4" xfId="20" applyNumberFormat="1" applyFont="1" applyFill="1" applyBorder="1" applyAlignment="1">
      <alignment vertical="top"/>
    </xf>
    <xf numFmtId="49" fontId="6" fillId="0" borderId="0" xfId="20" applyNumberFormat="1" applyFont="1" applyFill="1" applyBorder="1" applyAlignment="1">
      <alignment vertical="top"/>
    </xf>
    <xf numFmtId="177" fontId="6" fillId="0" borderId="10" xfId="19" applyNumberFormat="1" applyFont="1" applyFill="1" applyBorder="1" applyAlignment="1">
      <alignment vertical="top"/>
    </xf>
    <xf numFmtId="181" fontId="2" fillId="0" borderId="4" xfId="19" applyNumberFormat="1" applyFont="1" applyFill="1" applyBorder="1" applyAlignment="1">
      <alignment horizontal="left" vertical="top" wrapText="1" indent="1"/>
    </xf>
    <xf numFmtId="49" fontId="6" fillId="0" borderId="4" xfId="19" applyNumberFormat="1" applyFont="1" applyFill="1" applyBorder="1" applyAlignment="1">
      <alignment vertical="top"/>
    </xf>
    <xf numFmtId="49" fontId="6" fillId="0" borderId="0" xfId="19" applyNumberFormat="1" applyFont="1" applyFill="1" applyBorder="1" applyAlignment="1">
      <alignment vertical="top"/>
    </xf>
    <xf numFmtId="181" fontId="2" fillId="0" borderId="4" xfId="19" applyNumberFormat="1" applyFont="1" applyFill="1" applyBorder="1" applyAlignment="1">
      <alignment vertical="top"/>
    </xf>
    <xf numFmtId="0" fontId="11" fillId="0" borderId="5" xfId="19" applyFont="1" applyFill="1" applyBorder="1" applyAlignment="1">
      <alignment vertical="top"/>
    </xf>
    <xf numFmtId="177" fontId="10" fillId="0" borderId="13" xfId="19" applyNumberFormat="1" applyFont="1" applyFill="1" applyBorder="1" applyAlignment="1">
      <alignment vertical="top"/>
    </xf>
    <xf numFmtId="177" fontId="10" fillId="0" borderId="5" xfId="19" applyNumberFormat="1" applyFont="1" applyFill="1" applyBorder="1" applyAlignment="1">
      <alignment vertical="top"/>
    </xf>
    <xf numFmtId="49" fontId="10" fillId="0" borderId="5" xfId="19" applyNumberFormat="1" applyFont="1" applyFill="1" applyBorder="1" applyAlignment="1">
      <alignment vertical="top"/>
    </xf>
    <xf numFmtId="49" fontId="10" fillId="0" borderId="13" xfId="19" applyNumberFormat="1" applyFont="1" applyFill="1" applyBorder="1" applyAlignment="1">
      <alignment vertical="top"/>
    </xf>
    <xf numFmtId="0" fontId="6" fillId="0" borderId="0" xfId="19" applyFont="1" applyFill="1" applyBorder="1" applyAlignment="1">
      <alignment vertical="top"/>
    </xf>
    <xf numFmtId="0" fontId="6" fillId="0" borderId="0" xfId="19" applyFont="1" applyFill="1" applyBorder="1" applyAlignment="1">
      <alignment horizontal="center" vertical="center"/>
    </xf>
    <xf numFmtId="0" fontId="6" fillId="0" borderId="0" xfId="19" applyFont="1" applyFill="1" applyBorder="1" applyAlignment="1"/>
    <xf numFmtId="181" fontId="6" fillId="0" borderId="0" xfId="19" applyNumberFormat="1" applyFont="1" applyFill="1" applyBorder="1"/>
    <xf numFmtId="0" fontId="6" fillId="0" borderId="0" xfId="19" applyFont="1" applyFill="1" applyBorder="1"/>
    <xf numFmtId="181" fontId="6" fillId="0" borderId="0" xfId="19" applyNumberFormat="1" applyFont="1" applyFill="1" applyBorder="1" applyAlignment="1"/>
    <xf numFmtId="0" fontId="6" fillId="0" borderId="0" xfId="19" applyFont="1" applyFill="1" applyBorder="1" applyAlignment="1">
      <alignment horizontal="center"/>
    </xf>
    <xf numFmtId="0" fontId="6" fillId="0" borderId="0" xfId="2" applyFont="1" applyFill="1" applyAlignment="1">
      <alignment wrapText="1"/>
    </xf>
    <xf numFmtId="0" fontId="6" fillId="0" borderId="0" xfId="2" applyFont="1" applyFill="1" applyAlignment="1"/>
    <xf numFmtId="0" fontId="3" fillId="0" borderId="0" xfId="2" applyFont="1" applyFill="1" applyAlignment="1">
      <alignment horizontal="center"/>
    </xf>
    <xf numFmtId="0" fontId="7" fillId="0" borderId="0" xfId="2" applyFont="1" applyFill="1" applyAlignment="1">
      <alignment horizontal="center"/>
    </xf>
    <xf numFmtId="3" fontId="6" fillId="0" borderId="0" xfId="2" applyNumberFormat="1" applyFont="1" applyFill="1" applyAlignment="1">
      <alignment horizontal="center" vertical="center"/>
    </xf>
    <xf numFmtId="0" fontId="13" fillId="0" borderId="6" xfId="2" applyFont="1" applyFill="1" applyBorder="1" applyAlignment="1">
      <alignment vertical="top" wrapText="1"/>
    </xf>
    <xf numFmtId="0" fontId="3" fillId="0" borderId="0" xfId="5" applyFont="1" applyFill="1" applyAlignment="1">
      <alignment horizontal="center"/>
    </xf>
    <xf numFmtId="0" fontId="7" fillId="0" borderId="0" xfId="5" applyFont="1" applyFill="1" applyAlignment="1">
      <alignment horizontal="center"/>
    </xf>
    <xf numFmtId="3" fontId="6" fillId="0" borderId="0" xfId="5" applyNumberFormat="1" applyFont="1" applyFill="1" applyAlignment="1">
      <alignment horizontal="center" vertical="center"/>
    </xf>
    <xf numFmtId="49" fontId="6" fillId="0" borderId="7" xfId="2" applyNumberFormat="1" applyFont="1" applyFill="1" applyBorder="1" applyAlignment="1">
      <alignment horizontal="justify" vertical="top" wrapText="1"/>
    </xf>
    <xf numFmtId="49" fontId="6" fillId="0" borderId="10" xfId="2" applyNumberFormat="1" applyFont="1" applyFill="1" applyBorder="1" applyAlignment="1">
      <alignment horizontal="justify" vertical="top" wrapText="1"/>
    </xf>
    <xf numFmtId="0" fontId="6" fillId="0" borderId="0" xfId="2" applyFont="1" applyFill="1" applyBorder="1" applyAlignment="1">
      <alignment horizontal="center" vertical="center"/>
    </xf>
    <xf numFmtId="0" fontId="2" fillId="0" borderId="0" xfId="2" applyFont="1" applyFill="1" applyBorder="1" applyAlignment="1">
      <alignment horizontal="center" vertical="center"/>
    </xf>
    <xf numFmtId="0" fontId="0" fillId="0" borderId="2" xfId="5" applyFont="1" applyFill="1" applyBorder="1" applyAlignment="1">
      <alignment horizontal="distributed" vertical="center" wrapText="1" justifyLastLine="1"/>
    </xf>
    <xf numFmtId="0" fontId="6" fillId="0" borderId="4" xfId="5" applyFont="1" applyFill="1" applyBorder="1" applyAlignment="1">
      <alignment horizontal="distributed" vertical="center" wrapText="1" justifyLastLine="1"/>
    </xf>
    <xf numFmtId="0" fontId="6" fillId="0" borderId="5" xfId="5" applyFont="1" applyFill="1" applyBorder="1" applyAlignment="1">
      <alignment horizontal="distributed" vertical="center" wrapText="1" justifyLastLine="1"/>
    </xf>
    <xf numFmtId="0" fontId="2" fillId="0" borderId="2" xfId="2" applyFont="1" applyFill="1" applyBorder="1" applyAlignment="1">
      <alignment horizontal="center" vertical="center"/>
    </xf>
    <xf numFmtId="0" fontId="2" fillId="0" borderId="4" xfId="2" applyFont="1" applyFill="1" applyBorder="1" applyAlignment="1">
      <alignment vertical="center"/>
    </xf>
    <xf numFmtId="0" fontId="2" fillId="0" borderId="5" xfId="2" applyFont="1" applyFill="1" applyBorder="1" applyAlignment="1">
      <alignment vertical="center"/>
    </xf>
    <xf numFmtId="0" fontId="2" fillId="0" borderId="3" xfId="2" applyFont="1" applyFill="1" applyBorder="1" applyAlignment="1">
      <alignment horizontal="center" vertical="center"/>
    </xf>
    <xf numFmtId="0" fontId="2" fillId="0" borderId="8" xfId="2" applyFont="1" applyFill="1" applyBorder="1" applyAlignment="1">
      <alignment horizontal="center" vertical="center"/>
    </xf>
    <xf numFmtId="0" fontId="2" fillId="0" borderId="9" xfId="2" applyFont="1" applyFill="1" applyBorder="1" applyAlignment="1">
      <alignment horizontal="center" vertical="center"/>
    </xf>
    <xf numFmtId="0" fontId="2" fillId="0" borderId="7" xfId="2" applyFont="1" applyFill="1" applyBorder="1" applyAlignment="1">
      <alignment horizontal="center" vertical="center"/>
    </xf>
    <xf numFmtId="0" fontId="2" fillId="0" borderId="10" xfId="2" applyFont="1" applyFill="1" applyBorder="1" applyAlignment="1">
      <alignment horizontal="center" vertical="center"/>
    </xf>
    <xf numFmtId="0" fontId="2" fillId="0" borderId="11" xfId="2" applyFont="1" applyFill="1" applyBorder="1" applyAlignment="1">
      <alignment horizontal="center" vertical="center"/>
    </xf>
    <xf numFmtId="0" fontId="2" fillId="0" borderId="12" xfId="2" applyFont="1" applyFill="1" applyBorder="1" applyAlignment="1">
      <alignment horizontal="center" vertical="center"/>
    </xf>
    <xf numFmtId="49" fontId="2" fillId="0" borderId="2" xfId="2" applyNumberFormat="1" applyFont="1" applyFill="1" applyBorder="1" applyAlignment="1">
      <alignment horizontal="center" vertical="center"/>
    </xf>
    <xf numFmtId="49" fontId="2" fillId="0" borderId="5" xfId="2" applyNumberFormat="1" applyFont="1" applyFill="1" applyBorder="1" applyAlignment="1">
      <alignment vertical="center"/>
    </xf>
    <xf numFmtId="0" fontId="6" fillId="0" borderId="4" xfId="2" applyFont="1" applyFill="1" applyBorder="1" applyAlignment="1">
      <alignment horizontal="center" vertical="center"/>
    </xf>
    <xf numFmtId="0" fontId="6" fillId="0" borderId="5" xfId="2" applyFont="1" applyFill="1" applyBorder="1" applyAlignment="1">
      <alignment vertical="center"/>
    </xf>
    <xf numFmtId="49" fontId="2" fillId="0" borderId="7" xfId="2" applyNumberFormat="1" applyFont="1" applyFill="1" applyBorder="1" applyAlignment="1">
      <alignment horizontal="justify" vertical="top" wrapText="1"/>
    </xf>
    <xf numFmtId="49" fontId="2" fillId="0" borderId="10" xfId="2" applyNumberFormat="1" applyFont="1" applyFill="1" applyBorder="1" applyAlignment="1">
      <alignment horizontal="justify" vertical="top" wrapText="1"/>
    </xf>
    <xf numFmtId="49" fontId="6" fillId="0" borderId="7" xfId="7" applyNumberFormat="1" applyFont="1" applyFill="1" applyBorder="1" applyAlignment="1">
      <alignment horizontal="left" vertical="top"/>
    </xf>
    <xf numFmtId="49" fontId="6" fillId="0" borderId="10" xfId="7" applyNumberFormat="1" applyFont="1" applyFill="1" applyBorder="1" applyAlignment="1">
      <alignment horizontal="left" vertical="top"/>
    </xf>
    <xf numFmtId="49" fontId="2" fillId="0" borderId="8" xfId="2" applyNumberFormat="1" applyFont="1" applyFill="1" applyBorder="1" applyAlignment="1">
      <alignment horizontal="justify" vertical="top" wrapText="1"/>
    </xf>
    <xf numFmtId="49" fontId="2" fillId="0" borderId="9" xfId="2" applyNumberFormat="1" applyFont="1" applyFill="1" applyBorder="1" applyAlignment="1">
      <alignment horizontal="justify" vertical="top" wrapText="1"/>
    </xf>
    <xf numFmtId="0" fontId="18" fillId="0" borderId="0" xfId="2" applyFont="1" applyFill="1" applyAlignment="1">
      <alignment horizontal="center"/>
    </xf>
    <xf numFmtId="0" fontId="19" fillId="0" borderId="0" xfId="2" applyFont="1" applyFill="1" applyAlignment="1">
      <alignment horizontal="center"/>
    </xf>
    <xf numFmtId="0" fontId="2" fillId="0" borderId="0" xfId="2" applyFont="1" applyFill="1" applyBorder="1" applyAlignment="1">
      <alignment horizontal="center"/>
    </xf>
    <xf numFmtId="0" fontId="6" fillId="0" borderId="0" xfId="2" applyFont="1" applyFill="1" applyBorder="1" applyAlignment="1">
      <alignment horizontal="center"/>
    </xf>
    <xf numFmtId="0" fontId="2" fillId="0" borderId="1" xfId="2" applyFont="1" applyFill="1" applyBorder="1" applyAlignment="1">
      <alignment horizontal="center" vertical="center"/>
    </xf>
    <xf numFmtId="0" fontId="2" fillId="0" borderId="14" xfId="2" applyFont="1" applyFill="1" applyBorder="1" applyAlignment="1">
      <alignment horizontal="center" vertical="center"/>
    </xf>
    <xf numFmtId="0" fontId="6" fillId="0" borderId="0" xfId="5" applyFont="1" applyFill="1" applyBorder="1" applyAlignment="1">
      <alignment horizontal="justify" vertical="top" wrapText="1"/>
    </xf>
    <xf numFmtId="0" fontId="6" fillId="0" borderId="6" xfId="2" applyFont="1" applyFill="1" applyBorder="1" applyAlignment="1">
      <alignment vertical="top" wrapText="1"/>
    </xf>
    <xf numFmtId="0" fontId="6" fillId="0" borderId="6" xfId="2" applyFont="1" applyFill="1" applyBorder="1" applyAlignment="1">
      <alignment vertical="top"/>
    </xf>
    <xf numFmtId="0" fontId="2" fillId="0" borderId="6" xfId="2" applyFont="1" applyFill="1" applyBorder="1" applyAlignment="1">
      <alignment horizontal="left" vertical="top" wrapText="1"/>
    </xf>
    <xf numFmtId="49" fontId="6" fillId="0" borderId="7" xfId="2" applyNumberFormat="1" applyFont="1" applyFill="1" applyBorder="1" applyAlignment="1">
      <alignment horizontal="left" vertical="top"/>
    </xf>
    <xf numFmtId="49" fontId="6" fillId="0" borderId="10" xfId="2" applyNumberFormat="1" applyFont="1" applyFill="1" applyBorder="1" applyAlignment="1">
      <alignment horizontal="left" vertical="top"/>
    </xf>
    <xf numFmtId="49" fontId="6" fillId="0" borderId="7" xfId="2" applyNumberFormat="1" applyFont="1" applyFill="1" applyBorder="1" applyAlignment="1">
      <alignment horizontal="left" vertical="top" wrapText="1"/>
    </xf>
    <xf numFmtId="49" fontId="6" fillId="0" borderId="10" xfId="2" applyNumberFormat="1" applyFont="1" applyFill="1" applyBorder="1" applyAlignment="1">
      <alignment horizontal="left" vertical="top" wrapText="1"/>
    </xf>
    <xf numFmtId="0" fontId="3" fillId="0" borderId="0" xfId="2" applyFont="1" applyFill="1" applyAlignment="1">
      <alignment horizontal="center" vertical="center"/>
    </xf>
    <xf numFmtId="0" fontId="7" fillId="0" borderId="0" xfId="2" applyFont="1" applyFill="1" applyAlignment="1">
      <alignment vertical="center"/>
    </xf>
    <xf numFmtId="0" fontId="7" fillId="0" borderId="0" xfId="2" applyFont="1" applyFill="1" applyBorder="1" applyAlignment="1">
      <alignment vertical="center"/>
    </xf>
    <xf numFmtId="0" fontId="7" fillId="0" borderId="0" xfId="2" applyFont="1" applyFill="1" applyAlignment="1">
      <alignment horizontal="center" vertical="center"/>
    </xf>
    <xf numFmtId="0" fontId="6" fillId="0" borderId="0" xfId="2" applyFont="1" applyFill="1" applyBorder="1" applyAlignment="1">
      <alignment horizontal="left" vertical="top"/>
    </xf>
    <xf numFmtId="0" fontId="2" fillId="0" borderId="0" xfId="2" applyFont="1" applyFill="1" applyBorder="1" applyAlignment="1">
      <alignment horizontal="left" vertical="top"/>
    </xf>
    <xf numFmtId="49" fontId="3" fillId="0" borderId="0" xfId="2" applyNumberFormat="1" applyFont="1" applyFill="1" applyBorder="1" applyAlignment="1">
      <alignment horizontal="center" vertical="center"/>
    </xf>
    <xf numFmtId="49" fontId="2" fillId="0" borderId="0" xfId="2" applyNumberFormat="1" applyFont="1" applyFill="1" applyBorder="1" applyAlignment="1">
      <alignment horizontal="center" vertical="center"/>
    </xf>
    <xf numFmtId="49" fontId="19" fillId="0" borderId="0" xfId="2" applyNumberFormat="1" applyFont="1" applyFill="1" applyBorder="1" applyAlignment="1">
      <alignment horizontal="center" vertical="center"/>
    </xf>
    <xf numFmtId="49" fontId="7" fillId="0" borderId="0" xfId="2" applyNumberFormat="1" applyFont="1" applyFill="1" applyBorder="1" applyAlignment="1">
      <alignment horizontal="center" vertical="center"/>
    </xf>
    <xf numFmtId="180" fontId="2" fillId="0" borderId="0" xfId="2" applyNumberFormat="1" applyFont="1" applyFill="1" applyBorder="1" applyAlignment="1">
      <alignment horizontal="center" vertical="center"/>
    </xf>
    <xf numFmtId="49" fontId="6" fillId="0" borderId="6" xfId="2" applyNumberFormat="1" applyFont="1" applyFill="1" applyBorder="1" applyAlignment="1">
      <alignment vertical="top" wrapText="1"/>
    </xf>
    <xf numFmtId="49" fontId="6" fillId="0" borderId="0" xfId="2" applyNumberFormat="1" applyFont="1" applyFill="1" applyAlignment="1">
      <alignment vertical="top" wrapText="1"/>
    </xf>
    <xf numFmtId="0" fontId="6" fillId="0" borderId="0" xfId="2" applyFont="1" applyAlignment="1">
      <alignment vertical="top" wrapText="1"/>
    </xf>
    <xf numFmtId="0" fontId="3" fillId="0" borderId="0" xfId="2" applyFont="1" applyAlignment="1">
      <alignment horizontal="center"/>
    </xf>
    <xf numFmtId="0" fontId="19" fillId="0" borderId="0" xfId="2" applyFont="1" applyAlignment="1"/>
    <xf numFmtId="0" fontId="18" fillId="0" borderId="0" xfId="2" applyFont="1" applyAlignment="1">
      <alignment horizontal="center"/>
    </xf>
    <xf numFmtId="0" fontId="19" fillId="0" borderId="0" xfId="2" applyFont="1" applyAlignment="1">
      <alignment horizontal="center"/>
    </xf>
    <xf numFmtId="0" fontId="6" fillId="0" borderId="0" xfId="2" applyFont="1" applyBorder="1" applyAlignment="1">
      <alignment horizontal="center"/>
    </xf>
    <xf numFmtId="0" fontId="6" fillId="0" borderId="0" xfId="2" applyFont="1" applyBorder="1" applyAlignment="1">
      <alignment horizontal="left" vertical="top" wrapText="1"/>
    </xf>
    <xf numFmtId="0" fontId="6" fillId="0" borderId="0" xfId="2" applyFont="1" applyBorder="1" applyAlignment="1">
      <alignment vertical="top" wrapText="1"/>
    </xf>
    <xf numFmtId="3" fontId="3" fillId="0" borderId="0" xfId="5" applyNumberFormat="1" applyFont="1" applyFill="1" applyAlignment="1">
      <alignment horizontal="center" vertical="center"/>
    </xf>
    <xf numFmtId="3" fontId="18" fillId="0" borderId="0" xfId="5" applyNumberFormat="1" applyFont="1" applyFill="1" applyAlignment="1">
      <alignment horizontal="center" vertical="center"/>
    </xf>
    <xf numFmtId="3" fontId="7" fillId="0" borderId="0" xfId="5" applyNumberFormat="1" applyFont="1" applyFill="1" applyAlignment="1">
      <alignment horizontal="center" vertical="center"/>
    </xf>
    <xf numFmtId="3" fontId="19" fillId="0" borderId="0" xfId="5" applyNumberFormat="1" applyFont="1" applyFill="1" applyAlignment="1">
      <alignment horizontal="center" vertical="center"/>
    </xf>
    <xf numFmtId="3" fontId="2" fillId="0" borderId="0" xfId="5" applyNumberFormat="1" applyFont="1" applyFill="1" applyBorder="1" applyAlignment="1">
      <alignment horizontal="center" vertical="center"/>
    </xf>
    <xf numFmtId="3" fontId="6" fillId="0" borderId="0" xfId="5" applyNumberFormat="1" applyFont="1" applyFill="1" applyBorder="1" applyAlignment="1">
      <alignment horizontal="center" vertical="center"/>
    </xf>
    <xf numFmtId="3" fontId="2" fillId="0" borderId="2" xfId="5" applyNumberFormat="1" applyFont="1" applyFill="1" applyBorder="1" applyAlignment="1">
      <alignment horizontal="center" vertical="center"/>
    </xf>
    <xf numFmtId="3" fontId="6" fillId="0" borderId="4" xfId="5" applyNumberFormat="1" applyFont="1" applyFill="1" applyBorder="1" applyAlignment="1">
      <alignment horizontal="center" vertical="center"/>
    </xf>
    <xf numFmtId="3" fontId="2" fillId="0" borderId="2" xfId="5" applyNumberFormat="1" applyFont="1" applyFill="1" applyBorder="1" applyAlignment="1">
      <alignment horizontal="center" vertical="center" wrapText="1"/>
    </xf>
    <xf numFmtId="3" fontId="6" fillId="0" borderId="4" xfId="5" applyNumberFormat="1" applyFont="1" applyFill="1" applyBorder="1" applyAlignment="1">
      <alignment horizontal="center" vertical="center" wrapText="1"/>
    </xf>
    <xf numFmtId="3" fontId="2" fillId="0" borderId="1" xfId="5" applyNumberFormat="1" applyFont="1" applyFill="1" applyBorder="1" applyAlignment="1">
      <alignment horizontal="center" vertical="center"/>
    </xf>
    <xf numFmtId="3" fontId="6" fillId="0" borderId="15" xfId="5" applyNumberFormat="1" applyFont="1" applyFill="1" applyBorder="1" applyAlignment="1">
      <alignment horizontal="center" vertical="center"/>
    </xf>
    <xf numFmtId="3" fontId="6" fillId="0" borderId="14" xfId="5" applyNumberFormat="1" applyFont="1" applyFill="1" applyBorder="1" applyAlignment="1">
      <alignment horizontal="center" vertical="center"/>
    </xf>
    <xf numFmtId="3" fontId="2" fillId="0" borderId="15" xfId="5" applyNumberFormat="1" applyFont="1" applyFill="1" applyBorder="1" applyAlignment="1">
      <alignment horizontal="center" vertical="center"/>
    </xf>
    <xf numFmtId="0" fontId="6" fillId="0" borderId="14" xfId="5" applyFont="1" applyFill="1" applyBorder="1" applyAlignment="1">
      <alignment horizontal="center" vertical="center"/>
    </xf>
    <xf numFmtId="3" fontId="2" fillId="0" borderId="0" xfId="5" applyNumberFormat="1" applyFont="1" applyFill="1" applyBorder="1" applyAlignment="1">
      <alignment horizontal="left" vertical="top" wrapText="1"/>
    </xf>
    <xf numFmtId="0" fontId="15" fillId="0" borderId="0" xfId="5" applyFont="1" applyFill="1" applyBorder="1" applyAlignment="1">
      <alignment horizontal="left" vertical="top" wrapText="1"/>
    </xf>
    <xf numFmtId="3" fontId="6" fillId="0" borderId="5" xfId="5" applyNumberFormat="1" applyFont="1" applyFill="1" applyBorder="1" applyAlignment="1">
      <alignment horizontal="center" vertical="center" wrapText="1"/>
    </xf>
    <xf numFmtId="3" fontId="6" fillId="0" borderId="6" xfId="5" applyNumberFormat="1" applyFont="1" applyFill="1" applyBorder="1" applyAlignment="1">
      <alignment horizontal="justify" vertical="top" wrapText="1"/>
    </xf>
    <xf numFmtId="0" fontId="6" fillId="0" borderId="6" xfId="5" applyFont="1" applyFill="1" applyBorder="1" applyAlignment="1">
      <alignment horizontal="justify" vertical="top" wrapText="1"/>
    </xf>
    <xf numFmtId="3" fontId="6" fillId="0" borderId="0" xfId="5" applyNumberFormat="1" applyFont="1" applyFill="1" applyBorder="1" applyAlignment="1">
      <alignment horizontal="left" vertical="top" wrapText="1"/>
    </xf>
    <xf numFmtId="0" fontId="6" fillId="0" borderId="0" xfId="5" applyFont="1" applyFill="1" applyBorder="1" applyAlignment="1">
      <alignment horizontal="left" vertical="top" wrapText="1"/>
    </xf>
    <xf numFmtId="0" fontId="14" fillId="0" borderId="0" xfId="11" applyFont="1" applyFill="1" applyBorder="1" applyAlignment="1">
      <alignment horizontal="left" vertical="center" wrapText="1"/>
    </xf>
    <xf numFmtId="0" fontId="3" fillId="0" borderId="0" xfId="10" applyFont="1" applyFill="1" applyAlignment="1">
      <alignment horizontal="center" vertical="center"/>
    </xf>
    <xf numFmtId="0" fontId="3" fillId="0" borderId="0" xfId="11" applyFont="1" applyFill="1" applyAlignment="1">
      <alignment horizontal="center" vertical="center"/>
    </xf>
    <xf numFmtId="0" fontId="7" fillId="0" borderId="0" xfId="11" applyFont="1" applyFill="1" applyAlignment="1">
      <alignment horizontal="center" vertical="center"/>
    </xf>
    <xf numFmtId="0" fontId="6" fillId="0" borderId="0" xfId="11" applyFont="1" applyFill="1" applyBorder="1" applyAlignment="1">
      <alignment horizontal="center" vertical="center"/>
    </xf>
    <xf numFmtId="0" fontId="2" fillId="0" borderId="2" xfId="11" applyFont="1" applyFill="1" applyBorder="1" applyAlignment="1">
      <alignment vertical="top" wrapText="1"/>
    </xf>
    <xf numFmtId="0" fontId="2" fillId="0" borderId="4" xfId="11" applyFont="1" applyFill="1" applyBorder="1" applyAlignment="1">
      <alignment vertical="top" wrapText="1"/>
    </xf>
    <xf numFmtId="178" fontId="2" fillId="0" borderId="11" xfId="13" applyNumberFormat="1" applyFont="1" applyFill="1" applyBorder="1" applyAlignment="1">
      <alignment vertical="center"/>
    </xf>
    <xf numFmtId="178" fontId="2" fillId="0" borderId="12" xfId="13" applyNumberFormat="1" applyFont="1" applyFill="1" applyBorder="1" applyAlignment="1">
      <alignment vertical="center"/>
    </xf>
    <xf numFmtId="0" fontId="6" fillId="0" borderId="6" xfId="2" applyFont="1" applyFill="1" applyBorder="1" applyAlignment="1">
      <alignment horizontal="left" vertical="top" wrapText="1"/>
    </xf>
    <xf numFmtId="0" fontId="6" fillId="0" borderId="0" xfId="2" applyFont="1" applyFill="1" applyAlignment="1">
      <alignment horizontal="left" vertical="top" wrapText="1"/>
    </xf>
    <xf numFmtId="0" fontId="3" fillId="0" borderId="0" xfId="14" applyFont="1" applyFill="1" applyAlignment="1">
      <alignment horizontal="center" vertical="center"/>
    </xf>
    <xf numFmtId="0" fontId="7" fillId="0" borderId="0" xfId="14" applyFont="1" applyFill="1" applyAlignment="1">
      <alignment horizontal="center" vertical="center"/>
    </xf>
    <xf numFmtId="0" fontId="6" fillId="0" borderId="0" xfId="14" applyFont="1" applyFill="1" applyAlignment="1">
      <alignment horizontal="center" vertical="center"/>
    </xf>
    <xf numFmtId="0" fontId="2" fillId="0" borderId="2" xfId="14" applyFont="1" applyFill="1" applyBorder="1" applyAlignment="1">
      <alignment horizontal="distributed" vertical="center" wrapText="1" justifyLastLine="1"/>
    </xf>
    <xf numFmtId="0" fontId="2" fillId="0" borderId="5" xfId="14" applyFont="1" applyFill="1" applyBorder="1" applyAlignment="1">
      <alignment horizontal="distributed" vertical="center" wrapText="1" justifyLastLine="1"/>
    </xf>
    <xf numFmtId="0" fontId="2" fillId="0" borderId="1" xfId="15" applyFont="1" applyFill="1" applyBorder="1" applyAlignment="1">
      <alignment horizontal="center" vertical="center"/>
    </xf>
    <xf numFmtId="0" fontId="2" fillId="0" borderId="15" xfId="15" applyFont="1" applyFill="1" applyBorder="1" applyAlignment="1">
      <alignment horizontal="center" vertical="center"/>
    </xf>
    <xf numFmtId="0" fontId="2" fillId="0" borderId="14" xfId="15" applyFont="1" applyFill="1" applyBorder="1" applyAlignment="1">
      <alignment horizontal="center" vertical="center"/>
    </xf>
    <xf numFmtId="3" fontId="3" fillId="0" borderId="0" xfId="2" applyNumberFormat="1" applyFont="1" applyFill="1" applyAlignment="1">
      <alignment horizontal="center" vertical="center"/>
    </xf>
    <xf numFmtId="3" fontId="7" fillId="0" borderId="0" xfId="2" applyNumberFormat="1" applyFont="1" applyFill="1" applyAlignment="1">
      <alignment horizontal="center" vertical="center"/>
    </xf>
    <xf numFmtId="3" fontId="19" fillId="0" borderId="0" xfId="2" applyNumberFormat="1" applyFont="1" applyFill="1" applyAlignment="1">
      <alignment horizontal="center" vertical="center"/>
    </xf>
    <xf numFmtId="49" fontId="2" fillId="0" borderId="6" xfId="17" applyNumberFormat="1" applyFont="1" applyFill="1" applyBorder="1" applyAlignment="1">
      <alignment vertical="center" wrapText="1"/>
    </xf>
    <xf numFmtId="0" fontId="6" fillId="0" borderId="6" xfId="2" applyFont="1" applyFill="1" applyBorder="1" applyAlignment="1">
      <alignment vertical="center" wrapText="1"/>
    </xf>
    <xf numFmtId="0" fontId="2" fillId="0" borderId="15" xfId="19" applyFont="1" applyFill="1" applyBorder="1" applyAlignment="1">
      <alignment horizontal="center" vertical="center"/>
    </xf>
    <xf numFmtId="0" fontId="2" fillId="0" borderId="14" xfId="19" applyFont="1" applyFill="1" applyBorder="1" applyAlignment="1">
      <alignment horizontal="center" vertical="center"/>
    </xf>
    <xf numFmtId="0" fontId="2" fillId="0" borderId="1" xfId="19" applyFont="1" applyFill="1" applyBorder="1" applyAlignment="1">
      <alignment horizontal="center" vertical="center"/>
    </xf>
    <xf numFmtId="0" fontId="2" fillId="0" borderId="8" xfId="19" applyFont="1" applyFill="1" applyBorder="1" applyAlignment="1">
      <alignment horizontal="center" vertical="center" wrapText="1"/>
    </xf>
    <xf numFmtId="0" fontId="2" fillId="0" borderId="13" xfId="19" applyFont="1" applyFill="1" applyBorder="1" applyAlignment="1">
      <alignment horizontal="center" vertical="center" wrapText="1"/>
    </xf>
    <xf numFmtId="181" fontId="6" fillId="0" borderId="6" xfId="19" applyNumberFormat="1" applyFont="1" applyFill="1" applyBorder="1" applyAlignment="1">
      <alignment horizontal="left" vertical="center" wrapText="1"/>
    </xf>
    <xf numFmtId="0" fontId="3" fillId="0" borderId="0" xfId="5" applyFont="1" applyFill="1" applyAlignment="1">
      <alignment horizontal="center" vertical="center"/>
    </xf>
    <xf numFmtId="0" fontId="7" fillId="0" borderId="0" xfId="5" applyFont="1" applyFill="1" applyAlignment="1">
      <alignment horizontal="center" vertical="center"/>
    </xf>
    <xf numFmtId="0" fontId="6" fillId="0" borderId="0" xfId="5" applyFont="1" applyFill="1" applyAlignment="1">
      <alignment horizontal="center" vertical="center"/>
    </xf>
    <xf numFmtId="0" fontId="2" fillId="0" borderId="2" xfId="19" applyFont="1" applyFill="1" applyBorder="1" applyAlignment="1">
      <alignment horizontal="center" vertical="center" wrapText="1"/>
    </xf>
    <xf numFmtId="0" fontId="2" fillId="0" borderId="4" xfId="19" applyFont="1" applyFill="1" applyBorder="1" applyAlignment="1">
      <alignment horizontal="center" vertical="center" wrapText="1"/>
    </xf>
    <xf numFmtId="0" fontId="2" fillId="0" borderId="5" xfId="19" applyFont="1" applyFill="1" applyBorder="1" applyAlignment="1">
      <alignment horizontal="center" vertical="center" wrapText="1"/>
    </xf>
    <xf numFmtId="0" fontId="2" fillId="0" borderId="6" xfId="19" applyFont="1" applyFill="1" applyBorder="1" applyAlignment="1">
      <alignment horizontal="center" vertical="center" wrapText="1"/>
    </xf>
    <xf numFmtId="0" fontId="2" fillId="0" borderId="0" xfId="19" applyFont="1" applyFill="1" applyBorder="1" applyAlignment="1">
      <alignment horizontal="center" vertical="center" wrapText="1"/>
    </xf>
    <xf numFmtId="0" fontId="2" fillId="0" borderId="9" xfId="19" applyFont="1" applyFill="1" applyBorder="1" applyAlignment="1">
      <alignment horizontal="center" vertical="center" wrapText="1"/>
    </xf>
    <xf numFmtId="0" fontId="2" fillId="0" borderId="10" xfId="19" applyFont="1" applyFill="1" applyBorder="1" applyAlignment="1">
      <alignment horizontal="center" vertical="center" wrapText="1"/>
    </xf>
    <xf numFmtId="0" fontId="2" fillId="0" borderId="12" xfId="19" applyFont="1" applyFill="1" applyBorder="1" applyAlignment="1">
      <alignment horizontal="center" vertical="center" wrapText="1"/>
    </xf>
  </cellXfs>
  <cellStyles count="21">
    <cellStyle name="一般" xfId="0" builtinId="0"/>
    <cellStyle name="一般 2" xfId="2"/>
    <cellStyle name="一般 2 2" xfId="5"/>
    <cellStyle name="一般 20" xfId="18"/>
    <cellStyle name="一般 3" xfId="10"/>
    <cellStyle name="一般 3 2" xfId="11"/>
    <cellStyle name="一般_平衡表" xfId="17"/>
    <cellStyle name="一般_各項費用彙計表" xfId="15"/>
    <cellStyle name="一般_各項費用彙計表_1" xfId="14"/>
    <cellStyle name="一般_收支表" xfId="3"/>
    <cellStyle name="一般_固定項目明細表" xfId="19"/>
    <cellStyle name="一般_基金來源用途餘絀表" xfId="20"/>
    <cellStyle name="一般_現金流量表" xfId="6"/>
    <cellStyle name="千分位" xfId="1" builtinId="3"/>
    <cellStyle name="千分位 2" xfId="7"/>
    <cellStyle name="千分位 2 2" xfId="16"/>
    <cellStyle name="千分位 3" xfId="8"/>
    <cellStyle name="千分位 5" xfId="12"/>
    <cellStyle name="千分位 6" xfId="13"/>
    <cellStyle name="千分位[0]_收支表" xfId="4"/>
    <cellStyle name="貨幣[0]_公務車明細"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49276</xdr:colOff>
      <xdr:row>5</xdr:row>
      <xdr:rowOff>0</xdr:rowOff>
    </xdr:from>
    <xdr:to>
      <xdr:col>3</xdr:col>
      <xdr:colOff>3141</xdr:colOff>
      <xdr:row>5</xdr:row>
      <xdr:rowOff>0</xdr:rowOff>
    </xdr:to>
    <xdr:sp macro="" textlink="">
      <xdr:nvSpPr>
        <xdr:cNvPr id="2" name="文字 1"/>
        <xdr:cNvSpPr txBox="1">
          <a:spLocks noChangeArrowheads="1"/>
        </xdr:cNvSpPr>
      </xdr:nvSpPr>
      <xdr:spPr bwMode="auto">
        <a:xfrm>
          <a:off x="4907026" y="1457325"/>
          <a:ext cx="1525490" cy="0"/>
        </a:xfrm>
        <a:prstGeom prst="rect">
          <a:avLst/>
        </a:prstGeom>
        <a:noFill/>
        <a:ln>
          <a:noFill/>
        </a:ln>
      </xdr:spPr>
      <xdr:txBody>
        <a:bodyPr vertOverflow="clip" wrap="square" lIns="36576" tIns="22860" rIns="36576" bIns="22860" anchor="ctr" upright="1"/>
        <a:lstStyle/>
        <a:p>
          <a:pPr algn="dist" rtl="0">
            <a:defRPr sz="1000"/>
          </a:pPr>
          <a:r>
            <a:rPr lang="zh-TW" altLang="en-US" sz="1200" b="0" i="0" u="none" strike="noStrike" baseline="0">
              <a:solidFill>
                <a:srgbClr val="000000"/>
              </a:solidFill>
              <a:latin typeface="華康楷書體W5"/>
            </a:rPr>
            <a:t>說明</a:t>
          </a:r>
          <a:endParaRPr lang="zh-TW" altLang="en-US"/>
        </a:p>
      </xdr:txBody>
    </xdr:sp>
    <xdr:clientData/>
  </xdr:twoCellAnchor>
  <xdr:twoCellAnchor>
    <xdr:from>
      <xdr:col>0</xdr:col>
      <xdr:colOff>46404</xdr:colOff>
      <xdr:row>5</xdr:row>
      <xdr:rowOff>0</xdr:rowOff>
    </xdr:from>
    <xdr:to>
      <xdr:col>1</xdr:col>
      <xdr:colOff>771</xdr:colOff>
      <xdr:row>5</xdr:row>
      <xdr:rowOff>0</xdr:rowOff>
    </xdr:to>
    <xdr:sp macro="" textlink="">
      <xdr:nvSpPr>
        <xdr:cNvPr id="3" name="文字 2"/>
        <xdr:cNvSpPr txBox="1">
          <a:spLocks noChangeArrowheads="1"/>
        </xdr:cNvSpPr>
      </xdr:nvSpPr>
      <xdr:spPr bwMode="auto">
        <a:xfrm>
          <a:off x="46404" y="1457325"/>
          <a:ext cx="3240492" cy="0"/>
        </a:xfrm>
        <a:prstGeom prst="rect">
          <a:avLst/>
        </a:prstGeom>
        <a:noFill/>
        <a:ln>
          <a:noFill/>
        </a:ln>
      </xdr:spPr>
      <xdr:txBody>
        <a:bodyPr vertOverflow="clip" wrap="square" lIns="36576" tIns="22860" rIns="36576" bIns="22860" anchor="ctr" upright="1"/>
        <a:lstStyle/>
        <a:p>
          <a:pPr algn="dist" rtl="0">
            <a:defRPr sz="1000"/>
          </a:pPr>
          <a:r>
            <a:rPr lang="zh-TW" altLang="en-US" sz="1200" b="0" i="0" u="none" strike="noStrike" baseline="0">
              <a:solidFill>
                <a:srgbClr val="000000"/>
              </a:solidFill>
              <a:latin typeface="華康楷書體W5"/>
            </a:rPr>
            <a:t>科目</a:t>
          </a:r>
          <a:endParaRPr lang="zh-TW"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5</xdr:row>
      <xdr:rowOff>0</xdr:rowOff>
    </xdr:from>
    <xdr:to>
      <xdr:col>2</xdr:col>
      <xdr:colOff>0</xdr:colOff>
      <xdr:row>5</xdr:row>
      <xdr:rowOff>0</xdr:rowOff>
    </xdr:to>
    <xdr:sp macro="" textlink="">
      <xdr:nvSpPr>
        <xdr:cNvPr id="2" name="文字 1"/>
        <xdr:cNvSpPr txBox="1">
          <a:spLocks noChangeArrowheads="1"/>
        </xdr:cNvSpPr>
      </xdr:nvSpPr>
      <xdr:spPr bwMode="auto">
        <a:xfrm>
          <a:off x="1190625" y="1400175"/>
          <a:ext cx="1952625" cy="0"/>
        </a:xfrm>
        <a:prstGeom prst="rect">
          <a:avLst/>
        </a:prstGeom>
        <a:noFill/>
        <a:ln>
          <a:noFill/>
        </a:ln>
      </xdr:spPr>
      <xdr:txBody>
        <a:bodyPr vertOverflow="clip" wrap="square" lIns="36576" tIns="22860" rIns="36576" bIns="22860" anchor="ctr" upright="1"/>
        <a:lstStyle/>
        <a:p>
          <a:pPr algn="ctr" rtl="0">
            <a:defRPr sz="1000"/>
          </a:pPr>
          <a:r>
            <a:rPr lang="zh-TW" altLang="en-US" sz="1200" b="0" i="0" u="none" strike="noStrike" baseline="0">
              <a:solidFill>
                <a:srgbClr val="000000"/>
              </a:solidFill>
              <a:latin typeface="華康楷書體W5"/>
            </a:rPr>
            <a:t>科　　　　目</a:t>
          </a:r>
          <a:endParaRPr lang="zh-TW" altLang="en-US"/>
        </a:p>
      </xdr:txBody>
    </xdr:sp>
    <xdr:clientData/>
  </xdr:twoCellAnchor>
  <xdr:twoCellAnchor>
    <xdr:from>
      <xdr:col>0</xdr:col>
      <xdr:colOff>0</xdr:colOff>
      <xdr:row>5</xdr:row>
      <xdr:rowOff>0</xdr:rowOff>
    </xdr:from>
    <xdr:to>
      <xdr:col>0</xdr:col>
      <xdr:colOff>0</xdr:colOff>
      <xdr:row>5</xdr:row>
      <xdr:rowOff>0</xdr:rowOff>
    </xdr:to>
    <xdr:sp macro="" textlink="">
      <xdr:nvSpPr>
        <xdr:cNvPr id="3" name="文字 2"/>
        <xdr:cNvSpPr txBox="1">
          <a:spLocks noChangeArrowheads="1"/>
        </xdr:cNvSpPr>
      </xdr:nvSpPr>
      <xdr:spPr bwMode="auto">
        <a:xfrm>
          <a:off x="0" y="1400175"/>
          <a:ext cx="0" cy="0"/>
        </a:xfrm>
        <a:prstGeom prst="rect">
          <a:avLst/>
        </a:prstGeom>
        <a:noFill/>
        <a:ln>
          <a:noFill/>
        </a:ln>
      </xdr:spPr>
      <xdr:txBody>
        <a:bodyPr vertOverflow="clip" wrap="square" lIns="36576" tIns="22860" rIns="36576" bIns="22860" anchor="ctr" upright="1"/>
        <a:lstStyle/>
        <a:p>
          <a:pPr algn="ctr" rtl="0">
            <a:defRPr sz="1000"/>
          </a:pPr>
          <a:r>
            <a:rPr lang="zh-TW" altLang="en-US" sz="1200" b="0" i="0" u="none" strike="noStrike" baseline="0">
              <a:solidFill>
                <a:srgbClr val="000000"/>
              </a:solidFill>
              <a:latin typeface="華康楷書體W5"/>
            </a:rPr>
            <a:t>前 年 度 決 算 數</a:t>
          </a:r>
          <a:endParaRPr lang="zh-TW" altLang="en-US"/>
        </a:p>
      </xdr:txBody>
    </xdr:sp>
    <xdr:clientData/>
  </xdr:twoCellAnchor>
</xdr:wsDr>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工作表5"/>
  <dimension ref="A1:P41"/>
  <sheetViews>
    <sheetView showZeros="0" tabSelected="1" view="pageBreakPreview" zoomScaleNormal="100" zoomScaleSheetLayoutView="100" workbookViewId="0">
      <selection activeCell="H17" sqref="H17"/>
    </sheetView>
  </sheetViews>
  <sheetFormatPr defaultRowHeight="15.75" x14ac:dyDescent="0.25"/>
  <cols>
    <col min="1" max="1" width="13.75" style="2" customWidth="1"/>
    <col min="2" max="2" width="29.125" style="2" customWidth="1"/>
    <col min="3" max="5" width="13.75" style="2" customWidth="1"/>
    <col min="6" max="7" width="9" style="2"/>
    <col min="8" max="8" width="13.75" style="2" customWidth="1"/>
    <col min="9" max="16384" width="9" style="2"/>
  </cols>
  <sheetData>
    <row r="1" spans="1:7" ht="26.45" customHeight="1" x14ac:dyDescent="0.4">
      <c r="A1" s="360" t="s">
        <v>0</v>
      </c>
      <c r="B1" s="360"/>
      <c r="C1" s="360"/>
      <c r="D1" s="360"/>
      <c r="E1" s="360"/>
      <c r="F1" s="1"/>
      <c r="G1" s="1"/>
    </row>
    <row r="2" spans="1:7" ht="24.95" customHeight="1" x14ac:dyDescent="0.4">
      <c r="A2" s="360" t="s">
        <v>1</v>
      </c>
      <c r="B2" s="360"/>
      <c r="C2" s="360"/>
      <c r="D2" s="360"/>
      <c r="E2" s="360"/>
      <c r="F2" s="1"/>
      <c r="G2" s="1"/>
    </row>
    <row r="3" spans="1:7" ht="24.95" customHeight="1" x14ac:dyDescent="0.4">
      <c r="A3" s="361" t="s">
        <v>2</v>
      </c>
      <c r="B3" s="361"/>
      <c r="C3" s="361"/>
      <c r="D3" s="361"/>
      <c r="E3" s="361"/>
      <c r="F3" s="3"/>
      <c r="G3" s="3"/>
    </row>
    <row r="4" spans="1:7" ht="20.100000000000001" customHeight="1" x14ac:dyDescent="0.25">
      <c r="A4" s="362" t="s">
        <v>3</v>
      </c>
      <c r="B4" s="362"/>
      <c r="C4" s="362"/>
      <c r="D4" s="362"/>
      <c r="E4" s="362"/>
      <c r="F4" s="4"/>
      <c r="G4" s="4"/>
    </row>
    <row r="5" spans="1:7" ht="20.100000000000001" customHeight="1" x14ac:dyDescent="0.25">
      <c r="A5" s="5"/>
      <c r="B5" s="5"/>
      <c r="C5" s="5"/>
      <c r="D5" s="5"/>
      <c r="E5" s="6" t="s">
        <v>4</v>
      </c>
      <c r="G5" s="6"/>
    </row>
    <row r="6" spans="1:7" ht="24" customHeight="1" x14ac:dyDescent="0.25">
      <c r="A6" s="7" t="s">
        <v>5</v>
      </c>
      <c r="B6" s="8" t="s">
        <v>6</v>
      </c>
      <c r="C6" s="7" t="s">
        <v>7</v>
      </c>
      <c r="D6" s="7" t="s">
        <v>8</v>
      </c>
      <c r="E6" s="9" t="s">
        <v>9</v>
      </c>
    </row>
    <row r="7" spans="1:7" ht="26.25" customHeight="1" x14ac:dyDescent="0.25">
      <c r="A7" s="10">
        <f>SUM(A8,A13,A16,A25)</f>
        <v>5056042</v>
      </c>
      <c r="B7" s="11" t="s">
        <v>10</v>
      </c>
      <c r="C7" s="10">
        <f>SUM(C8,C13,C16,C22,C25)</f>
        <v>11905761</v>
      </c>
      <c r="D7" s="10">
        <f>SUM(D8,D13,D16,D22,D25)</f>
        <v>8736439</v>
      </c>
      <c r="E7" s="10">
        <f>SUM(E8,E13,E16,E22,E25)</f>
        <v>3169322</v>
      </c>
    </row>
    <row r="8" spans="1:7" ht="24" customHeight="1" x14ac:dyDescent="0.25">
      <c r="A8" s="12">
        <f>SUM(A9:A12)</f>
        <v>4696718</v>
      </c>
      <c r="B8" s="13" t="s">
        <v>11</v>
      </c>
      <c r="C8" s="12">
        <f>SUM(C9:C12)</f>
        <v>4707071</v>
      </c>
      <c r="D8" s="12">
        <f>SUM(D9:D12)</f>
        <v>4845000</v>
      </c>
      <c r="E8" s="12">
        <f t="shared" ref="E8:E39" si="0">C8-D8</f>
        <v>-137929</v>
      </c>
    </row>
    <row r="9" spans="1:7" ht="21" hidden="1" customHeight="1" x14ac:dyDescent="0.25">
      <c r="A9" s="12"/>
      <c r="B9" s="14" t="s">
        <v>12</v>
      </c>
      <c r="C9" s="12"/>
      <c r="D9" s="12"/>
      <c r="E9" s="12">
        <f t="shared" si="0"/>
        <v>0</v>
      </c>
    </row>
    <row r="10" spans="1:7" ht="21" hidden="1" customHeight="1" x14ac:dyDescent="0.25">
      <c r="A10" s="12"/>
      <c r="B10" s="14" t="s">
        <v>13</v>
      </c>
      <c r="C10" s="12"/>
      <c r="D10" s="12"/>
      <c r="E10" s="12">
        <f t="shared" si="0"/>
        <v>0</v>
      </c>
    </row>
    <row r="11" spans="1:7" ht="24" customHeight="1" x14ac:dyDescent="0.25">
      <c r="A11" s="12">
        <v>4696718</v>
      </c>
      <c r="B11" s="15" t="s">
        <v>14</v>
      </c>
      <c r="C11" s="12">
        <v>4707071</v>
      </c>
      <c r="D11" s="12">
        <v>4845000</v>
      </c>
      <c r="E11" s="12">
        <f t="shared" si="0"/>
        <v>-137929</v>
      </c>
    </row>
    <row r="12" spans="1:7" ht="21" hidden="1" customHeight="1" x14ac:dyDescent="0.25">
      <c r="A12" s="12"/>
      <c r="B12" s="14" t="s">
        <v>15</v>
      </c>
      <c r="C12" s="12"/>
      <c r="D12" s="12"/>
      <c r="E12" s="12">
        <f t="shared" si="0"/>
        <v>0</v>
      </c>
    </row>
    <row r="13" spans="1:7" ht="21" hidden="1" customHeight="1" x14ac:dyDescent="0.25">
      <c r="A13" s="12">
        <f>SUM(A14:A15)</f>
        <v>0</v>
      </c>
      <c r="B13" s="16" t="s">
        <v>16</v>
      </c>
      <c r="C13" s="12">
        <f>SUM(C14:C15)</f>
        <v>0</v>
      </c>
      <c r="D13" s="12">
        <f>SUM(D14:D15)</f>
        <v>0</v>
      </c>
      <c r="E13" s="12">
        <f t="shared" si="0"/>
        <v>0</v>
      </c>
    </row>
    <row r="14" spans="1:7" ht="21" hidden="1" customHeight="1" x14ac:dyDescent="0.25">
      <c r="A14" s="12"/>
      <c r="B14" s="14" t="s">
        <v>17</v>
      </c>
      <c r="C14" s="12"/>
      <c r="D14" s="12"/>
      <c r="E14" s="12">
        <f t="shared" si="0"/>
        <v>0</v>
      </c>
    </row>
    <row r="15" spans="1:7" ht="21" hidden="1" customHeight="1" x14ac:dyDescent="0.25">
      <c r="A15" s="12"/>
      <c r="B15" s="14" t="s">
        <v>18</v>
      </c>
      <c r="C15" s="12"/>
      <c r="D15" s="12"/>
      <c r="E15" s="12">
        <f t="shared" si="0"/>
        <v>0</v>
      </c>
    </row>
    <row r="16" spans="1:7" ht="24" customHeight="1" x14ac:dyDescent="0.25">
      <c r="A16" s="12">
        <f>SUM(A17:A20)</f>
        <v>36257</v>
      </c>
      <c r="B16" s="13" t="s">
        <v>19</v>
      </c>
      <c r="C16" s="12">
        <f>SUM(C17:C20)</f>
        <v>41455</v>
      </c>
      <c r="D16" s="12">
        <f>SUM(D17:D20)</f>
        <v>36596</v>
      </c>
      <c r="E16" s="12">
        <f t="shared" si="0"/>
        <v>4859</v>
      </c>
    </row>
    <row r="17" spans="1:16" ht="24" customHeight="1" x14ac:dyDescent="0.25">
      <c r="A17" s="12">
        <v>9</v>
      </c>
      <c r="B17" s="15" t="s">
        <v>20</v>
      </c>
      <c r="C17" s="12"/>
      <c r="D17" s="12"/>
      <c r="E17" s="12">
        <f t="shared" si="0"/>
        <v>0</v>
      </c>
    </row>
    <row r="18" spans="1:16" ht="21" hidden="1" customHeight="1" x14ac:dyDescent="0.25">
      <c r="A18" s="12"/>
      <c r="B18" s="14" t="s">
        <v>21</v>
      </c>
      <c r="C18" s="12"/>
      <c r="D18" s="12"/>
      <c r="E18" s="12">
        <f t="shared" si="0"/>
        <v>0</v>
      </c>
    </row>
    <row r="19" spans="1:16" ht="24" customHeight="1" x14ac:dyDescent="0.25">
      <c r="A19" s="12">
        <v>7956</v>
      </c>
      <c r="B19" s="15" t="s">
        <v>22</v>
      </c>
      <c r="C19" s="12">
        <v>13308</v>
      </c>
      <c r="D19" s="12">
        <v>19025</v>
      </c>
      <c r="E19" s="12">
        <f t="shared" si="0"/>
        <v>-5717</v>
      </c>
    </row>
    <row r="20" spans="1:16" ht="24" customHeight="1" x14ac:dyDescent="0.25">
      <c r="A20" s="12">
        <v>28292</v>
      </c>
      <c r="B20" s="15" t="s">
        <v>23</v>
      </c>
      <c r="C20" s="12">
        <v>28147</v>
      </c>
      <c r="D20" s="12">
        <v>17571</v>
      </c>
      <c r="E20" s="12">
        <f t="shared" si="0"/>
        <v>10576</v>
      </c>
    </row>
    <row r="21" spans="1:16" ht="21" hidden="1" customHeight="1" x14ac:dyDescent="0.25">
      <c r="A21" s="12"/>
      <c r="B21" s="15" t="s">
        <v>24</v>
      </c>
      <c r="C21" s="12"/>
      <c r="D21" s="12"/>
      <c r="E21" s="12">
        <f t="shared" si="0"/>
        <v>0</v>
      </c>
    </row>
    <row r="22" spans="1:16" ht="24" customHeight="1" x14ac:dyDescent="0.25">
      <c r="A22" s="17">
        <f>SUM(A23)</f>
        <v>0</v>
      </c>
      <c r="B22" s="18" t="s">
        <v>25</v>
      </c>
      <c r="C22" s="17">
        <f>SUM(C23)</f>
        <v>6978000</v>
      </c>
      <c r="D22" s="17">
        <f>SUM(D23)</f>
        <v>3678000</v>
      </c>
      <c r="E22" s="12">
        <f t="shared" si="0"/>
        <v>3300000</v>
      </c>
      <c r="G22" s="19"/>
      <c r="I22" s="20"/>
      <c r="J22" s="20"/>
      <c r="K22" s="19"/>
      <c r="L22" s="21"/>
      <c r="M22" s="21"/>
      <c r="N22" s="22"/>
      <c r="O22" s="22"/>
      <c r="P22" s="22"/>
    </row>
    <row r="23" spans="1:16" ht="24" customHeight="1" x14ac:dyDescent="0.25">
      <c r="A23" s="12"/>
      <c r="B23" s="23" t="s">
        <v>26</v>
      </c>
      <c r="C23" s="12">
        <v>6978000</v>
      </c>
      <c r="D23" s="12">
        <v>3678000</v>
      </c>
      <c r="E23" s="12">
        <f t="shared" si="0"/>
        <v>3300000</v>
      </c>
      <c r="G23" s="19"/>
      <c r="I23" s="20"/>
      <c r="J23" s="20"/>
      <c r="K23" s="19"/>
      <c r="L23" s="21"/>
      <c r="M23" s="21"/>
      <c r="N23" s="22"/>
      <c r="O23" s="22"/>
      <c r="P23" s="22"/>
    </row>
    <row r="24" spans="1:16" ht="21" hidden="1" customHeight="1" x14ac:dyDescent="0.25">
      <c r="A24" s="12"/>
      <c r="B24" s="23" t="s">
        <v>27</v>
      </c>
      <c r="C24" s="12"/>
      <c r="D24" s="12"/>
      <c r="E24" s="12">
        <f t="shared" si="0"/>
        <v>0</v>
      </c>
      <c r="G24" s="19"/>
      <c r="I24" s="20"/>
      <c r="J24" s="20"/>
      <c r="K24" s="19"/>
      <c r="L24" s="21"/>
      <c r="M24" s="21"/>
      <c r="N24" s="22"/>
      <c r="O24" s="22"/>
      <c r="P24" s="22"/>
    </row>
    <row r="25" spans="1:16" ht="24" customHeight="1" x14ac:dyDescent="0.25">
      <c r="A25" s="17">
        <f>SUM(A26)</f>
        <v>323067</v>
      </c>
      <c r="B25" s="13" t="s">
        <v>28</v>
      </c>
      <c r="C25" s="17">
        <f>SUM(C26)</f>
        <v>179235</v>
      </c>
      <c r="D25" s="17">
        <f>SUM(D26)</f>
        <v>176843</v>
      </c>
      <c r="E25" s="12">
        <f t="shared" si="0"/>
        <v>2392</v>
      </c>
    </row>
    <row r="26" spans="1:16" ht="24" customHeight="1" x14ac:dyDescent="0.25">
      <c r="A26" s="12">
        <v>323067</v>
      </c>
      <c r="B26" s="15" t="s">
        <v>29</v>
      </c>
      <c r="C26" s="12">
        <v>179235</v>
      </c>
      <c r="D26" s="12">
        <v>176843</v>
      </c>
      <c r="E26" s="12">
        <f t="shared" si="0"/>
        <v>2392</v>
      </c>
    </row>
    <row r="27" spans="1:16" ht="26.25" customHeight="1" x14ac:dyDescent="0.25">
      <c r="A27" s="24">
        <f>SUM(A28:A35)</f>
        <v>4894520</v>
      </c>
      <c r="B27" s="25" t="s">
        <v>30</v>
      </c>
      <c r="C27" s="24">
        <f>SUM(C28:C35)</f>
        <v>9992029</v>
      </c>
      <c r="D27" s="24">
        <f>SUM(D28:D35)</f>
        <v>9260902</v>
      </c>
      <c r="E27" s="24">
        <f t="shared" si="0"/>
        <v>731127</v>
      </c>
    </row>
    <row r="28" spans="1:16" ht="21" hidden="1" customHeight="1" x14ac:dyDescent="0.25">
      <c r="A28" s="12"/>
      <c r="B28" s="26" t="s">
        <v>31</v>
      </c>
      <c r="C28" s="12"/>
      <c r="D28" s="12"/>
      <c r="E28" s="12">
        <f t="shared" si="0"/>
        <v>0</v>
      </c>
    </row>
    <row r="29" spans="1:16" ht="36" hidden="1" customHeight="1" x14ac:dyDescent="0.25">
      <c r="A29" s="12"/>
      <c r="B29" s="27" t="s">
        <v>32</v>
      </c>
      <c r="C29" s="12"/>
      <c r="D29" s="12"/>
      <c r="E29" s="12"/>
    </row>
    <row r="30" spans="1:16" ht="21" hidden="1" customHeight="1" x14ac:dyDescent="0.25">
      <c r="A30" s="12"/>
      <c r="B30" s="26" t="s">
        <v>33</v>
      </c>
      <c r="C30" s="12"/>
      <c r="D30" s="12"/>
      <c r="E30" s="12">
        <f t="shared" si="0"/>
        <v>0</v>
      </c>
    </row>
    <row r="31" spans="1:16" ht="33" x14ac:dyDescent="0.25">
      <c r="A31" s="12">
        <v>4892829</v>
      </c>
      <c r="B31" s="28" t="s">
        <v>34</v>
      </c>
      <c r="C31" s="12">
        <v>9990153</v>
      </c>
      <c r="D31" s="12">
        <v>9259026</v>
      </c>
      <c r="E31" s="12">
        <f t="shared" si="0"/>
        <v>731127</v>
      </c>
    </row>
    <row r="32" spans="1:16" ht="21" hidden="1" customHeight="1" x14ac:dyDescent="0.25">
      <c r="A32" s="12"/>
      <c r="B32" s="27" t="s">
        <v>35</v>
      </c>
      <c r="C32" s="12"/>
      <c r="D32" s="12"/>
      <c r="E32" s="12">
        <f t="shared" si="0"/>
        <v>0</v>
      </c>
    </row>
    <row r="33" spans="1:5" ht="21" hidden="1" customHeight="1" x14ac:dyDescent="0.25">
      <c r="A33" s="12"/>
      <c r="B33" s="28" t="s">
        <v>36</v>
      </c>
      <c r="C33" s="12"/>
      <c r="D33" s="12"/>
      <c r="E33" s="12"/>
    </row>
    <row r="34" spans="1:5" ht="24" customHeight="1" x14ac:dyDescent="0.25">
      <c r="A34" s="12">
        <v>1691</v>
      </c>
      <c r="B34" s="29" t="s">
        <v>37</v>
      </c>
      <c r="C34" s="12">
        <v>1876</v>
      </c>
      <c r="D34" s="12">
        <v>1876</v>
      </c>
      <c r="E34" s="12">
        <f t="shared" si="0"/>
        <v>0</v>
      </c>
    </row>
    <row r="35" spans="1:5" ht="21" hidden="1" customHeight="1" x14ac:dyDescent="0.25">
      <c r="A35" s="12"/>
      <c r="B35" s="26" t="s">
        <v>38</v>
      </c>
      <c r="C35" s="12"/>
      <c r="D35" s="12"/>
      <c r="E35" s="12">
        <f t="shared" si="0"/>
        <v>0</v>
      </c>
    </row>
    <row r="36" spans="1:5" ht="26.25" customHeight="1" x14ac:dyDescent="0.25">
      <c r="A36" s="30">
        <f>A7-A27</f>
        <v>161522</v>
      </c>
      <c r="B36" s="31" t="s">
        <v>39</v>
      </c>
      <c r="C36" s="30">
        <f>C7-C27</f>
        <v>1913732</v>
      </c>
      <c r="D36" s="30">
        <f>D7-D27</f>
        <v>-524463</v>
      </c>
      <c r="E36" s="30">
        <f t="shared" si="0"/>
        <v>2438195</v>
      </c>
    </row>
    <row r="37" spans="1:5" ht="26.25" customHeight="1" x14ac:dyDescent="0.25">
      <c r="A37" s="24">
        <v>1688525</v>
      </c>
      <c r="B37" s="25" t="s">
        <v>40</v>
      </c>
      <c r="C37" s="24">
        <f>53264-1508930+1</f>
        <v>-1455665</v>
      </c>
      <c r="D37" s="24">
        <f>1913074+7000-7000-1149789+7000</f>
        <v>770285</v>
      </c>
      <c r="E37" s="24">
        <f t="shared" si="0"/>
        <v>-2225950</v>
      </c>
    </row>
    <row r="38" spans="1:5" ht="26.25" customHeight="1" x14ac:dyDescent="0.25">
      <c r="A38" s="24"/>
      <c r="B38" s="25" t="s">
        <v>41</v>
      </c>
      <c r="C38" s="32"/>
      <c r="D38" s="32"/>
      <c r="E38" s="24"/>
    </row>
    <row r="39" spans="1:5" ht="26.25" customHeight="1" x14ac:dyDescent="0.25">
      <c r="A39" s="33">
        <f>SUM(A36:A38)</f>
        <v>1850047</v>
      </c>
      <c r="B39" s="34" t="s">
        <v>42</v>
      </c>
      <c r="C39" s="33">
        <f>SUM(C36:C38)</f>
        <v>458067</v>
      </c>
      <c r="D39" s="33">
        <f>SUM(D36:D38)</f>
        <v>245822</v>
      </c>
      <c r="E39" s="33">
        <f t="shared" si="0"/>
        <v>212245</v>
      </c>
    </row>
    <row r="40" spans="1:5" ht="54" customHeight="1" x14ac:dyDescent="0.25">
      <c r="A40" s="363" t="s">
        <v>43</v>
      </c>
      <c r="B40" s="363"/>
      <c r="C40" s="363"/>
      <c r="D40" s="363"/>
      <c r="E40" s="363"/>
    </row>
    <row r="41" spans="1:5" x14ac:dyDescent="0.25">
      <c r="A41" s="358"/>
      <c r="B41" s="359"/>
      <c r="C41" s="359"/>
      <c r="D41" s="359"/>
      <c r="E41" s="359"/>
    </row>
  </sheetData>
  <mergeCells count="6">
    <mergeCell ref="A41:E41"/>
    <mergeCell ref="A1:E1"/>
    <mergeCell ref="A2:E2"/>
    <mergeCell ref="A3:E3"/>
    <mergeCell ref="A4:E4"/>
    <mergeCell ref="A40:E40"/>
  </mergeCells>
  <phoneticPr fontId="4" type="noConversion"/>
  <printOptions horizontalCentered="1"/>
  <pageMargins left="0.47244094488188981" right="0.47244094488188981" top="0.39370078740157483" bottom="0.59055118110236227" header="0.39370078740157483" footer="0.39370078740157483"/>
  <pageSetup paperSize="9" firstPageNumber="5" orientation="portrait" blackAndWhite="1"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工作表8">
    <pageSetUpPr fitToPage="1"/>
  </sheetPr>
  <dimension ref="A1:G84"/>
  <sheetViews>
    <sheetView showZeros="0" view="pageBreakPreview" topLeftCell="A7" zoomScaleNormal="100" zoomScaleSheetLayoutView="100" workbookViewId="0">
      <selection sqref="A1:XFD1048576"/>
    </sheetView>
  </sheetViews>
  <sheetFormatPr defaultRowHeight="24" customHeight="1" x14ac:dyDescent="0.25"/>
  <cols>
    <col min="1" max="2" width="9.875" style="65" customWidth="1"/>
    <col min="3" max="3" width="24" style="65" customWidth="1"/>
    <col min="4" max="4" width="9.75" style="65" customWidth="1"/>
    <col min="5" max="5" width="13.5" style="65" customWidth="1"/>
    <col min="6" max="6" width="9.75" style="65" customWidth="1"/>
    <col min="7" max="7" width="12" style="65" customWidth="1"/>
    <col min="8" max="16384" width="9" style="65"/>
  </cols>
  <sheetData>
    <row r="1" spans="1:7" ht="21.75" customHeight="1" x14ac:dyDescent="0.25">
      <c r="A1" s="462" t="s">
        <v>380</v>
      </c>
      <c r="B1" s="462"/>
      <c r="C1" s="462"/>
      <c r="D1" s="462"/>
      <c r="E1" s="462"/>
      <c r="F1" s="462"/>
      <c r="G1" s="462"/>
    </row>
    <row r="2" spans="1:7" ht="21.75" customHeight="1" x14ac:dyDescent="0.25">
      <c r="A2" s="462" t="s">
        <v>381</v>
      </c>
      <c r="B2" s="462"/>
      <c r="C2" s="462"/>
      <c r="D2" s="462"/>
      <c r="E2" s="462"/>
      <c r="F2" s="462"/>
      <c r="G2" s="462"/>
    </row>
    <row r="3" spans="1:7" ht="21.75" customHeight="1" x14ac:dyDescent="0.25">
      <c r="A3" s="463" t="s">
        <v>382</v>
      </c>
      <c r="B3" s="463"/>
      <c r="C3" s="463"/>
      <c r="D3" s="463"/>
      <c r="E3" s="463"/>
      <c r="F3" s="463"/>
      <c r="G3" s="463"/>
    </row>
    <row r="4" spans="1:7" ht="16.5" x14ac:dyDescent="0.25">
      <c r="A4" s="464" t="s">
        <v>383</v>
      </c>
      <c r="B4" s="464"/>
      <c r="C4" s="464"/>
      <c r="D4" s="464"/>
      <c r="E4" s="464"/>
      <c r="F4" s="464"/>
      <c r="G4" s="464"/>
    </row>
    <row r="5" spans="1:7" ht="23.25" customHeight="1" x14ac:dyDescent="0.25">
      <c r="B5" s="274"/>
      <c r="C5" s="274"/>
      <c r="D5" s="274"/>
      <c r="E5" s="274"/>
      <c r="F5" s="274"/>
      <c r="G5" s="275" t="s">
        <v>384</v>
      </c>
    </row>
    <row r="6" spans="1:7" s="276" customFormat="1" ht="24" customHeight="1" x14ac:dyDescent="0.25">
      <c r="A6" s="465" t="s">
        <v>385</v>
      </c>
      <c r="B6" s="465" t="s">
        <v>386</v>
      </c>
      <c r="C6" s="465" t="s">
        <v>387</v>
      </c>
      <c r="D6" s="467" t="s">
        <v>388</v>
      </c>
      <c r="E6" s="468"/>
      <c r="F6" s="468"/>
      <c r="G6" s="469"/>
    </row>
    <row r="7" spans="1:7" s="276" customFormat="1" ht="56.1" customHeight="1" x14ac:dyDescent="0.25">
      <c r="A7" s="466"/>
      <c r="B7" s="466"/>
      <c r="C7" s="466"/>
      <c r="D7" s="277" t="s">
        <v>389</v>
      </c>
      <c r="E7" s="278" t="s">
        <v>390</v>
      </c>
      <c r="F7" s="279" t="s">
        <v>391</v>
      </c>
      <c r="G7" s="279" t="s">
        <v>392</v>
      </c>
    </row>
    <row r="8" spans="1:7" s="282" customFormat="1" ht="21" hidden="1" customHeight="1" x14ac:dyDescent="0.25">
      <c r="A8" s="280">
        <f>SUM(A9:A14)</f>
        <v>0</v>
      </c>
      <c r="B8" s="280">
        <f>SUM(B9:B14)</f>
        <v>0</v>
      </c>
      <c r="C8" s="281" t="s">
        <v>393</v>
      </c>
      <c r="D8" s="280">
        <f t="shared" ref="D8:D51" si="0">SUM(E8:G8)</f>
        <v>0</v>
      </c>
      <c r="E8" s="280">
        <f>SUM(E9:E14)</f>
        <v>0</v>
      </c>
      <c r="F8" s="280">
        <f>SUM(F9:F14)</f>
        <v>0</v>
      </c>
      <c r="G8" s="280">
        <f>SUM(G9:G14)</f>
        <v>0</v>
      </c>
    </row>
    <row r="9" spans="1:7" ht="21" hidden="1" customHeight="1" x14ac:dyDescent="0.25">
      <c r="A9" s="283"/>
      <c r="B9" s="283"/>
      <c r="C9" s="284" t="s">
        <v>394</v>
      </c>
      <c r="D9" s="283">
        <f t="shared" si="0"/>
        <v>0</v>
      </c>
      <c r="E9" s="283"/>
      <c r="F9" s="283"/>
      <c r="G9" s="283"/>
    </row>
    <row r="10" spans="1:7" ht="21" hidden="1" customHeight="1" x14ac:dyDescent="0.25">
      <c r="A10" s="283"/>
      <c r="B10" s="283"/>
      <c r="C10" s="284" t="s">
        <v>395</v>
      </c>
      <c r="D10" s="283">
        <f t="shared" si="0"/>
        <v>0</v>
      </c>
      <c r="E10" s="283"/>
      <c r="F10" s="283"/>
      <c r="G10" s="283"/>
    </row>
    <row r="11" spans="1:7" ht="21" hidden="1" customHeight="1" x14ac:dyDescent="0.25">
      <c r="A11" s="283"/>
      <c r="B11" s="283"/>
      <c r="C11" s="284" t="s">
        <v>396</v>
      </c>
      <c r="D11" s="283">
        <f t="shared" si="0"/>
        <v>0</v>
      </c>
      <c r="E11" s="283"/>
      <c r="F11" s="283"/>
      <c r="G11" s="283"/>
    </row>
    <row r="12" spans="1:7" ht="21" hidden="1" customHeight="1" x14ac:dyDescent="0.25">
      <c r="A12" s="283"/>
      <c r="B12" s="283"/>
      <c r="C12" s="284" t="s">
        <v>397</v>
      </c>
      <c r="D12" s="283">
        <f t="shared" si="0"/>
        <v>0</v>
      </c>
      <c r="E12" s="283"/>
      <c r="F12" s="283"/>
      <c r="G12" s="283"/>
    </row>
    <row r="13" spans="1:7" ht="21" hidden="1" customHeight="1" x14ac:dyDescent="0.25">
      <c r="A13" s="283"/>
      <c r="B13" s="283"/>
      <c r="C13" s="284" t="s">
        <v>398</v>
      </c>
      <c r="D13" s="283">
        <f t="shared" si="0"/>
        <v>0</v>
      </c>
      <c r="E13" s="283"/>
      <c r="F13" s="283"/>
      <c r="G13" s="283"/>
    </row>
    <row r="14" spans="1:7" ht="21" hidden="1" customHeight="1" x14ac:dyDescent="0.25">
      <c r="A14" s="283"/>
      <c r="B14" s="283"/>
      <c r="C14" s="284" t="s">
        <v>399</v>
      </c>
      <c r="D14" s="283">
        <f t="shared" si="0"/>
        <v>0</v>
      </c>
      <c r="E14" s="283"/>
      <c r="F14" s="283"/>
      <c r="G14" s="283"/>
    </row>
    <row r="15" spans="1:7" s="282" customFormat="1" ht="21" customHeight="1" x14ac:dyDescent="0.25">
      <c r="A15" s="285">
        <f>SUM(A17:A25)+1</f>
        <v>705897</v>
      </c>
      <c r="B15" s="285">
        <f>SUM(B17:B25)</f>
        <v>879850</v>
      </c>
      <c r="C15" s="286" t="s">
        <v>400</v>
      </c>
      <c r="D15" s="285">
        <f t="shared" si="0"/>
        <v>939312</v>
      </c>
      <c r="E15" s="285">
        <f>SUM(E17:E25)</f>
        <v>937436</v>
      </c>
      <c r="F15" s="285">
        <f>SUM(F17:F25)</f>
        <v>1876</v>
      </c>
      <c r="G15" s="285">
        <f>SUM(G17:G25)</f>
        <v>0</v>
      </c>
    </row>
    <row r="16" spans="1:7" s="282" customFormat="1" ht="21" hidden="1" customHeight="1" x14ac:dyDescent="0.25">
      <c r="A16" s="285"/>
      <c r="B16" s="285"/>
      <c r="C16" s="284" t="s">
        <v>401</v>
      </c>
      <c r="D16" s="285"/>
      <c r="E16" s="285"/>
      <c r="F16" s="285"/>
      <c r="G16" s="285"/>
    </row>
    <row r="17" spans="1:7" ht="21" hidden="1" customHeight="1" x14ac:dyDescent="0.25">
      <c r="A17" s="283">
        <v>0</v>
      </c>
      <c r="B17" s="283">
        <v>0</v>
      </c>
      <c r="C17" s="284" t="s">
        <v>402</v>
      </c>
      <c r="D17" s="283">
        <f t="shared" si="0"/>
        <v>0</v>
      </c>
      <c r="E17" s="283">
        <v>0</v>
      </c>
      <c r="F17" s="283">
        <v>0</v>
      </c>
      <c r="G17" s="283">
        <v>0</v>
      </c>
    </row>
    <row r="18" spans="1:7" ht="21" customHeight="1" x14ac:dyDescent="0.25">
      <c r="A18" s="283">
        <v>509</v>
      </c>
      <c r="B18" s="283">
        <v>1036</v>
      </c>
      <c r="C18" s="284" t="s">
        <v>403</v>
      </c>
      <c r="D18" s="283">
        <f t="shared" si="0"/>
        <v>4887</v>
      </c>
      <c r="E18" s="283">
        <v>4887</v>
      </c>
      <c r="F18" s="283">
        <v>0</v>
      </c>
      <c r="G18" s="283">
        <v>0</v>
      </c>
    </row>
    <row r="19" spans="1:7" ht="21" hidden="1" customHeight="1" x14ac:dyDescent="0.25">
      <c r="A19" s="283"/>
      <c r="B19" s="283">
        <v>0</v>
      </c>
      <c r="C19" s="284" t="s">
        <v>404</v>
      </c>
      <c r="D19" s="283">
        <f t="shared" si="0"/>
        <v>0</v>
      </c>
      <c r="E19" s="283">
        <v>0</v>
      </c>
      <c r="F19" s="283">
        <v>0</v>
      </c>
      <c r="G19" s="283">
        <v>0</v>
      </c>
    </row>
    <row r="20" spans="1:7" ht="21" hidden="1" customHeight="1" x14ac:dyDescent="0.25">
      <c r="A20" s="283">
        <v>0</v>
      </c>
      <c r="B20" s="283">
        <v>0</v>
      </c>
      <c r="C20" s="284" t="s">
        <v>405</v>
      </c>
      <c r="D20" s="283">
        <f t="shared" si="0"/>
        <v>0</v>
      </c>
      <c r="E20" s="283">
        <v>0</v>
      </c>
      <c r="F20" s="283">
        <v>0</v>
      </c>
      <c r="G20" s="283">
        <v>0</v>
      </c>
    </row>
    <row r="21" spans="1:7" ht="21" hidden="1" customHeight="1" x14ac:dyDescent="0.25">
      <c r="A21" s="283">
        <v>0</v>
      </c>
      <c r="B21" s="283">
        <v>0</v>
      </c>
      <c r="C21" s="284" t="s">
        <v>406</v>
      </c>
      <c r="D21" s="283">
        <f t="shared" si="0"/>
        <v>0</v>
      </c>
      <c r="E21" s="283">
        <v>0</v>
      </c>
      <c r="F21" s="283">
        <v>0</v>
      </c>
      <c r="G21" s="283">
        <v>0</v>
      </c>
    </row>
    <row r="22" spans="1:7" ht="21" customHeight="1" x14ac:dyDescent="0.25">
      <c r="A22" s="283">
        <v>1691</v>
      </c>
      <c r="B22" s="283">
        <v>1876</v>
      </c>
      <c r="C22" s="287" t="s">
        <v>407</v>
      </c>
      <c r="D22" s="283">
        <f>SUM(E22:G22)</f>
        <v>1876</v>
      </c>
      <c r="E22" s="283">
        <v>0</v>
      </c>
      <c r="F22" s="283">
        <v>1876</v>
      </c>
      <c r="G22" s="283">
        <v>0</v>
      </c>
    </row>
    <row r="23" spans="1:7" ht="21" customHeight="1" x14ac:dyDescent="0.25">
      <c r="A23" s="283">
        <v>670692</v>
      </c>
      <c r="B23" s="283">
        <v>826355</v>
      </c>
      <c r="C23" s="284" t="s">
        <v>408</v>
      </c>
      <c r="D23" s="283">
        <f t="shared" si="0"/>
        <v>875149</v>
      </c>
      <c r="E23" s="283">
        <f>886235-500+20750-31336</f>
        <v>875149</v>
      </c>
      <c r="F23" s="283">
        <v>0</v>
      </c>
      <c r="G23" s="283">
        <v>0</v>
      </c>
    </row>
    <row r="24" spans="1:7" ht="21" customHeight="1" x14ac:dyDescent="0.25">
      <c r="A24" s="283">
        <v>18841</v>
      </c>
      <c r="B24" s="283">
        <v>26255</v>
      </c>
      <c r="C24" s="284" t="s">
        <v>409</v>
      </c>
      <c r="D24" s="283">
        <f t="shared" si="0"/>
        <v>23690</v>
      </c>
      <c r="E24" s="283">
        <f>27240-3550</f>
        <v>23690</v>
      </c>
      <c r="F24" s="283">
        <v>0</v>
      </c>
      <c r="G24" s="283">
        <v>0</v>
      </c>
    </row>
    <row r="25" spans="1:7" ht="21" customHeight="1" x14ac:dyDescent="0.25">
      <c r="A25" s="283">
        <f>14651-488</f>
        <v>14163</v>
      </c>
      <c r="B25" s="283">
        <f>25328-1000</f>
        <v>24328</v>
      </c>
      <c r="C25" s="284" t="s">
        <v>410</v>
      </c>
      <c r="D25" s="283">
        <f t="shared" si="0"/>
        <v>33710</v>
      </c>
      <c r="E25" s="283">
        <f>44965-10000-1255</f>
        <v>33710</v>
      </c>
      <c r="F25" s="283">
        <v>0</v>
      </c>
      <c r="G25" s="283">
        <v>0</v>
      </c>
    </row>
    <row r="26" spans="1:7" s="282" customFormat="1" ht="21" hidden="1" customHeight="1" x14ac:dyDescent="0.25">
      <c r="A26" s="285">
        <f>SUM(A27:A28)</f>
        <v>0</v>
      </c>
      <c r="B26" s="285">
        <f>SUM(B27:B28)</f>
        <v>0</v>
      </c>
      <c r="C26" s="286" t="s">
        <v>411</v>
      </c>
      <c r="D26" s="285">
        <f t="shared" si="0"/>
        <v>0</v>
      </c>
      <c r="E26" s="285">
        <f>SUM(E27:E28)</f>
        <v>0</v>
      </c>
      <c r="F26" s="285">
        <f>SUM(F27:F28)</f>
        <v>0</v>
      </c>
      <c r="G26" s="285">
        <f>SUM(G27:G28)</f>
        <v>0</v>
      </c>
    </row>
    <row r="27" spans="1:7" ht="21" hidden="1" customHeight="1" x14ac:dyDescent="0.25">
      <c r="A27" s="283"/>
      <c r="B27" s="283"/>
      <c r="C27" s="284" t="s">
        <v>412</v>
      </c>
      <c r="D27" s="283">
        <f t="shared" si="0"/>
        <v>0</v>
      </c>
      <c r="E27" s="283"/>
      <c r="F27" s="283"/>
      <c r="G27" s="283"/>
    </row>
    <row r="28" spans="1:7" ht="21" hidden="1" customHeight="1" x14ac:dyDescent="0.25">
      <c r="A28" s="283"/>
      <c r="B28" s="283">
        <v>0</v>
      </c>
      <c r="C28" s="284" t="s">
        <v>413</v>
      </c>
      <c r="D28" s="283">
        <f t="shared" si="0"/>
        <v>0</v>
      </c>
      <c r="E28" s="283"/>
      <c r="F28" s="283"/>
      <c r="G28" s="283"/>
    </row>
    <row r="29" spans="1:7" s="282" customFormat="1" ht="36" customHeight="1" x14ac:dyDescent="0.25">
      <c r="A29" s="285">
        <f>SUM(A30:A34)</f>
        <v>2232261</v>
      </c>
      <c r="B29" s="285">
        <f>SUM(B30:B34)</f>
        <v>2246105</v>
      </c>
      <c r="C29" s="288" t="s">
        <v>414</v>
      </c>
      <c r="D29" s="285">
        <f t="shared" si="0"/>
        <v>2302339</v>
      </c>
      <c r="E29" s="285">
        <f>SUM(E30:E34)</f>
        <v>2302339</v>
      </c>
      <c r="F29" s="285">
        <f>SUM(F30:F34)</f>
        <v>0</v>
      </c>
      <c r="G29" s="285">
        <f>SUM(G30:G34)</f>
        <v>0</v>
      </c>
    </row>
    <row r="30" spans="1:7" ht="21" hidden="1" customHeight="1" x14ac:dyDescent="0.25">
      <c r="A30" s="283"/>
      <c r="B30" s="283"/>
      <c r="C30" s="289" t="s">
        <v>415</v>
      </c>
      <c r="D30" s="283"/>
      <c r="E30" s="283"/>
      <c r="F30" s="283"/>
      <c r="G30" s="283"/>
    </row>
    <row r="31" spans="1:7" s="282" customFormat="1" ht="21" hidden="1" customHeight="1" x14ac:dyDescent="0.25">
      <c r="A31" s="285"/>
      <c r="B31" s="285"/>
      <c r="C31" s="284" t="s">
        <v>416</v>
      </c>
      <c r="D31" s="285"/>
      <c r="E31" s="285"/>
      <c r="F31" s="285"/>
      <c r="G31" s="285"/>
    </row>
    <row r="32" spans="1:7" ht="21" hidden="1" customHeight="1" x14ac:dyDescent="0.25">
      <c r="A32" s="283"/>
      <c r="B32" s="283"/>
      <c r="C32" s="284" t="s">
        <v>417</v>
      </c>
      <c r="D32" s="283">
        <f t="shared" si="0"/>
        <v>0</v>
      </c>
      <c r="E32" s="283"/>
      <c r="F32" s="283"/>
      <c r="G32" s="283"/>
    </row>
    <row r="33" spans="1:7" ht="21" hidden="1" customHeight="1" x14ac:dyDescent="0.25">
      <c r="A33" s="283"/>
      <c r="B33" s="283"/>
      <c r="C33" s="284" t="s">
        <v>418</v>
      </c>
      <c r="D33" s="283"/>
      <c r="E33" s="283"/>
      <c r="F33" s="283"/>
      <c r="G33" s="283"/>
    </row>
    <row r="34" spans="1:7" ht="21" customHeight="1" x14ac:dyDescent="0.25">
      <c r="A34" s="283">
        <v>2232261</v>
      </c>
      <c r="B34" s="283">
        <v>2246105</v>
      </c>
      <c r="C34" s="284" t="s">
        <v>419</v>
      </c>
      <c r="D34" s="283">
        <f t="shared" si="0"/>
        <v>2302339</v>
      </c>
      <c r="E34" s="283">
        <v>2302339</v>
      </c>
      <c r="F34" s="283">
        <v>0</v>
      </c>
      <c r="G34" s="283">
        <v>0</v>
      </c>
    </row>
    <row r="35" spans="1:7" s="282" customFormat="1" ht="66" hidden="1" x14ac:dyDescent="0.25">
      <c r="A35" s="285">
        <f>SUM(A36:A37)</f>
        <v>0</v>
      </c>
      <c r="B35" s="285">
        <f>SUM(B36:B37)</f>
        <v>0</v>
      </c>
      <c r="C35" s="288" t="s">
        <v>420</v>
      </c>
      <c r="D35" s="285">
        <f t="shared" si="0"/>
        <v>0</v>
      </c>
      <c r="E35" s="285">
        <f>SUM(E36:E37)</f>
        <v>0</v>
      </c>
      <c r="F35" s="285">
        <f>SUM(F36:F37)</f>
        <v>0</v>
      </c>
      <c r="G35" s="285">
        <f>SUM(G36:G37)</f>
        <v>0</v>
      </c>
    </row>
    <row r="36" spans="1:7" ht="21" hidden="1" customHeight="1" x14ac:dyDescent="0.25">
      <c r="A36" s="283"/>
      <c r="B36" s="283"/>
      <c r="C36" s="284" t="s">
        <v>421</v>
      </c>
      <c r="D36" s="283">
        <f t="shared" si="0"/>
        <v>0</v>
      </c>
      <c r="E36" s="283"/>
      <c r="F36" s="283"/>
      <c r="G36" s="283"/>
    </row>
    <row r="37" spans="1:7" ht="21" hidden="1" customHeight="1" x14ac:dyDescent="0.25">
      <c r="A37" s="283"/>
      <c r="B37" s="283"/>
      <c r="C37" s="284" t="s">
        <v>422</v>
      </c>
      <c r="D37" s="283">
        <f t="shared" si="0"/>
        <v>0</v>
      </c>
      <c r="E37" s="283"/>
      <c r="F37" s="283"/>
      <c r="G37" s="283"/>
    </row>
    <row r="38" spans="1:7" s="282" customFormat="1" ht="21" hidden="1" customHeight="1" x14ac:dyDescent="0.25">
      <c r="A38" s="285">
        <f>SUM(A39:A42)</f>
        <v>0</v>
      </c>
      <c r="B38" s="285">
        <f>SUM(B39:B42)</f>
        <v>0</v>
      </c>
      <c r="C38" s="286" t="s">
        <v>423</v>
      </c>
      <c r="D38" s="285">
        <f t="shared" si="0"/>
        <v>0</v>
      </c>
      <c r="E38" s="285">
        <f>SUM(E39:E42)</f>
        <v>0</v>
      </c>
      <c r="F38" s="285">
        <f>SUM(F39:F42)</f>
        <v>0</v>
      </c>
      <c r="G38" s="285">
        <f>SUM(G39:G42)</f>
        <v>0</v>
      </c>
    </row>
    <row r="39" spans="1:7" s="282" customFormat="1" ht="21" hidden="1" customHeight="1" x14ac:dyDescent="0.25">
      <c r="A39" s="285"/>
      <c r="B39" s="285"/>
      <c r="C39" s="284" t="s">
        <v>424</v>
      </c>
      <c r="D39" s="285"/>
      <c r="E39" s="285"/>
      <c r="F39" s="285"/>
      <c r="G39" s="285"/>
    </row>
    <row r="40" spans="1:7" ht="21" hidden="1" customHeight="1" x14ac:dyDescent="0.25">
      <c r="A40" s="283"/>
      <c r="B40" s="283"/>
      <c r="C40" s="284" t="s">
        <v>425</v>
      </c>
      <c r="D40" s="283">
        <f t="shared" si="0"/>
        <v>0</v>
      </c>
      <c r="E40" s="283"/>
      <c r="F40" s="283"/>
      <c r="G40" s="283"/>
    </row>
    <row r="41" spans="1:7" ht="21" hidden="1" customHeight="1" x14ac:dyDescent="0.25">
      <c r="A41" s="283"/>
      <c r="B41" s="283"/>
      <c r="C41" s="284" t="s">
        <v>426</v>
      </c>
      <c r="D41" s="283"/>
      <c r="E41" s="283"/>
      <c r="F41" s="283"/>
      <c r="G41" s="283"/>
    </row>
    <row r="42" spans="1:7" ht="21" hidden="1" customHeight="1" x14ac:dyDescent="0.25">
      <c r="A42" s="290"/>
      <c r="B42" s="290"/>
      <c r="C42" s="291" t="s">
        <v>427</v>
      </c>
      <c r="D42" s="290">
        <f t="shared" si="0"/>
        <v>0</v>
      </c>
      <c r="E42" s="290"/>
      <c r="F42" s="290"/>
      <c r="G42" s="290"/>
    </row>
    <row r="43" spans="1:7" s="282" customFormat="1" ht="56.1" customHeight="1" x14ac:dyDescent="0.25">
      <c r="A43" s="285">
        <f>SUM(A44:A47)</f>
        <v>1955645</v>
      </c>
      <c r="B43" s="285">
        <f>SUM(B44:B47)</f>
        <v>6134947</v>
      </c>
      <c r="C43" s="288" t="s">
        <v>428</v>
      </c>
      <c r="D43" s="285">
        <f t="shared" si="0"/>
        <v>6750378</v>
      </c>
      <c r="E43" s="285">
        <f>SUM(E44:E47)</f>
        <v>6750378</v>
      </c>
      <c r="F43" s="285">
        <f>SUM(F44:F47)</f>
        <v>0</v>
      </c>
      <c r="G43" s="285">
        <f>SUM(G44:G47)</f>
        <v>0</v>
      </c>
    </row>
    <row r="44" spans="1:7" ht="21" hidden="1" customHeight="1" x14ac:dyDescent="0.25">
      <c r="A44" s="283">
        <v>0</v>
      </c>
      <c r="B44" s="283">
        <v>0</v>
      </c>
      <c r="C44" s="284" t="s">
        <v>429</v>
      </c>
      <c r="D44" s="283">
        <f t="shared" si="0"/>
        <v>0</v>
      </c>
      <c r="E44" s="283">
        <v>0</v>
      </c>
      <c r="F44" s="283">
        <v>0</v>
      </c>
      <c r="G44" s="283">
        <v>0</v>
      </c>
    </row>
    <row r="45" spans="1:7" ht="21" customHeight="1" x14ac:dyDescent="0.25">
      <c r="A45" s="283">
        <f>1952595+488</f>
        <v>1953083</v>
      </c>
      <c r="B45" s="283">
        <f>6157197-25000</f>
        <v>6132197</v>
      </c>
      <c r="C45" s="284" t="s">
        <v>430</v>
      </c>
      <c r="D45" s="283">
        <f t="shared" si="0"/>
        <v>6747628</v>
      </c>
      <c r="E45" s="283">
        <v>6747628</v>
      </c>
      <c r="F45" s="283">
        <v>0</v>
      </c>
      <c r="G45" s="283">
        <v>0</v>
      </c>
    </row>
    <row r="46" spans="1:7" ht="21" customHeight="1" x14ac:dyDescent="0.25">
      <c r="A46" s="283">
        <v>2562</v>
      </c>
      <c r="B46" s="283">
        <v>2750</v>
      </c>
      <c r="C46" s="284" t="s">
        <v>431</v>
      </c>
      <c r="D46" s="283">
        <f t="shared" si="0"/>
        <v>2750</v>
      </c>
      <c r="E46" s="283">
        <v>2750</v>
      </c>
      <c r="F46" s="283">
        <v>0</v>
      </c>
      <c r="G46" s="283">
        <v>0</v>
      </c>
    </row>
    <row r="47" spans="1:7" ht="33" hidden="1" x14ac:dyDescent="0.25">
      <c r="A47" s="283">
        <v>0</v>
      </c>
      <c r="B47" s="283">
        <v>0</v>
      </c>
      <c r="C47" s="287" t="s">
        <v>432</v>
      </c>
      <c r="D47" s="283">
        <f t="shared" si="0"/>
        <v>0</v>
      </c>
      <c r="E47" s="283">
        <v>0</v>
      </c>
      <c r="F47" s="283">
        <v>0</v>
      </c>
      <c r="G47" s="283">
        <v>0</v>
      </c>
    </row>
    <row r="48" spans="1:7" s="282" customFormat="1" ht="33" hidden="1" x14ac:dyDescent="0.25">
      <c r="A48" s="285">
        <f>SUM(A49)</f>
        <v>0</v>
      </c>
      <c r="B48" s="285">
        <f>SUM(B49)</f>
        <v>0</v>
      </c>
      <c r="C48" s="288" t="s">
        <v>433</v>
      </c>
      <c r="D48" s="285">
        <f t="shared" si="0"/>
        <v>0</v>
      </c>
      <c r="E48" s="285">
        <f>SUM(E49)</f>
        <v>0</v>
      </c>
      <c r="F48" s="285">
        <f>SUM(F49)</f>
        <v>0</v>
      </c>
      <c r="G48" s="285">
        <f>SUM(G49)</f>
        <v>0</v>
      </c>
    </row>
    <row r="49" spans="1:7" ht="21" hidden="1" customHeight="1" x14ac:dyDescent="0.25">
      <c r="A49" s="283"/>
      <c r="B49" s="283"/>
      <c r="C49" s="284" t="s">
        <v>434</v>
      </c>
      <c r="D49" s="283">
        <f t="shared" si="0"/>
        <v>0</v>
      </c>
      <c r="E49" s="283"/>
      <c r="F49" s="283"/>
      <c r="G49" s="283"/>
    </row>
    <row r="50" spans="1:7" s="282" customFormat="1" ht="21" customHeight="1" x14ac:dyDescent="0.25">
      <c r="A50" s="285">
        <f>SUM(A51)</f>
        <v>718</v>
      </c>
      <c r="B50" s="285">
        <f>SUM(B51)</f>
        <v>0</v>
      </c>
      <c r="C50" s="286" t="s">
        <v>435</v>
      </c>
      <c r="D50" s="285">
        <f t="shared" si="0"/>
        <v>0</v>
      </c>
      <c r="E50" s="285" t="s">
        <v>436</v>
      </c>
      <c r="F50" s="285">
        <f>SUM(F51)</f>
        <v>0</v>
      </c>
      <c r="G50" s="285">
        <f>SUM(G51)</f>
        <v>0</v>
      </c>
    </row>
    <row r="51" spans="1:7" ht="21" customHeight="1" x14ac:dyDescent="0.25">
      <c r="A51" s="283">
        <v>718</v>
      </c>
      <c r="B51" s="283"/>
      <c r="C51" s="284" t="s">
        <v>437</v>
      </c>
      <c r="D51" s="283">
        <f t="shared" si="0"/>
        <v>0</v>
      </c>
      <c r="E51" s="283"/>
      <c r="F51" s="283"/>
      <c r="G51" s="283"/>
    </row>
    <row r="52" spans="1:7" ht="21" customHeight="1" x14ac:dyDescent="0.25">
      <c r="A52" s="283"/>
      <c r="B52" s="283"/>
      <c r="C52" s="292"/>
      <c r="D52" s="283"/>
      <c r="E52" s="283"/>
      <c r="F52" s="283"/>
      <c r="G52" s="283"/>
    </row>
    <row r="53" spans="1:7" s="282" customFormat="1" ht="21" customHeight="1" x14ac:dyDescent="0.25">
      <c r="A53" s="293">
        <f>SUM(A8,A15,A26,A29,A35,A38,A43,A48,A50)-1</f>
        <v>4894520</v>
      </c>
      <c r="B53" s="293">
        <f>SUM(B8,B15,B26,B29,B35,B38,B43,B48,B50)</f>
        <v>9260902</v>
      </c>
      <c r="C53" s="294" t="s">
        <v>389</v>
      </c>
      <c r="D53" s="293">
        <f>SUM(E53:G53)</f>
        <v>9992029</v>
      </c>
      <c r="E53" s="293">
        <f>SUM(E8,E15,E26,E29,E35,E38,E43,E48,E50)</f>
        <v>9990153</v>
      </c>
      <c r="F53" s="293">
        <f>SUM(F8,F15,F26,F29,F35,F38,F43,F48,F50)</f>
        <v>1876</v>
      </c>
      <c r="G53" s="293">
        <f>SUM(G8,G15,G26,G29,G35,G38,G43,G48,G50)</f>
        <v>0</v>
      </c>
    </row>
    <row r="54" spans="1:7" ht="21" customHeight="1" x14ac:dyDescent="0.25">
      <c r="A54" s="460" t="s">
        <v>438</v>
      </c>
      <c r="B54" s="460"/>
      <c r="C54" s="460"/>
      <c r="D54" s="460"/>
      <c r="E54" s="460"/>
      <c r="F54" s="460"/>
      <c r="G54" s="460"/>
    </row>
    <row r="55" spans="1:7" ht="50.1" customHeight="1" x14ac:dyDescent="0.25">
      <c r="A55" s="461" t="s">
        <v>439</v>
      </c>
      <c r="B55" s="461"/>
      <c r="C55" s="461"/>
      <c r="D55" s="461"/>
      <c r="E55" s="461"/>
      <c r="F55" s="461"/>
      <c r="G55" s="461"/>
    </row>
    <row r="56" spans="1:7" ht="16.5" x14ac:dyDescent="0.25"/>
    <row r="57" spans="1:7" ht="16.5" x14ac:dyDescent="0.25"/>
    <row r="58" spans="1:7" ht="16.5" x14ac:dyDescent="0.25"/>
    <row r="59" spans="1:7" ht="16.5" x14ac:dyDescent="0.25"/>
    <row r="60" spans="1:7" ht="16.5" x14ac:dyDescent="0.25"/>
    <row r="61" spans="1:7" ht="16.5" x14ac:dyDescent="0.25"/>
    <row r="62" spans="1:7" ht="16.5" x14ac:dyDescent="0.25"/>
    <row r="63" spans="1:7" ht="16.5" x14ac:dyDescent="0.25"/>
    <row r="64" spans="1:7" ht="16.5" x14ac:dyDescent="0.25"/>
    <row r="65" ht="16.5" x14ac:dyDescent="0.25"/>
    <row r="66" ht="16.5" x14ac:dyDescent="0.25"/>
    <row r="67" ht="16.5" x14ac:dyDescent="0.25"/>
    <row r="68" ht="16.5" x14ac:dyDescent="0.25"/>
    <row r="69" ht="16.5" x14ac:dyDescent="0.25"/>
    <row r="70" ht="16.5" x14ac:dyDescent="0.25"/>
    <row r="71" ht="16.5" x14ac:dyDescent="0.25"/>
    <row r="72" ht="16.5" x14ac:dyDescent="0.25"/>
    <row r="73" ht="16.5" x14ac:dyDescent="0.25"/>
    <row r="74" ht="16.5" x14ac:dyDescent="0.25"/>
    <row r="75" ht="16.5" x14ac:dyDescent="0.25"/>
    <row r="76" ht="16.5" x14ac:dyDescent="0.25"/>
    <row r="77" ht="16.5" x14ac:dyDescent="0.25"/>
    <row r="78" ht="16.5" x14ac:dyDescent="0.25"/>
    <row r="79" ht="16.5" x14ac:dyDescent="0.25"/>
    <row r="80" ht="16.5" x14ac:dyDescent="0.25"/>
    <row r="81" ht="16.5" x14ac:dyDescent="0.25"/>
    <row r="82" ht="16.5" x14ac:dyDescent="0.25"/>
    <row r="83" ht="16.5" x14ac:dyDescent="0.25"/>
    <row r="84" ht="16.5" x14ac:dyDescent="0.25"/>
  </sheetData>
  <mergeCells count="10">
    <mergeCell ref="A54:G54"/>
    <mergeCell ref="A55:G55"/>
    <mergeCell ref="A1:G1"/>
    <mergeCell ref="A2:G2"/>
    <mergeCell ref="A3:G3"/>
    <mergeCell ref="A4:G4"/>
    <mergeCell ref="A6:A7"/>
    <mergeCell ref="B6:B7"/>
    <mergeCell ref="C6:C7"/>
    <mergeCell ref="D6:G6"/>
  </mergeCells>
  <phoneticPr fontId="4" type="noConversion"/>
  <printOptions horizontalCentered="1"/>
  <pageMargins left="0.47244094488188981" right="0.47244094488188981" top="0.39370078740157483" bottom="0.59055118110236227" header="0.39370078740157483" footer="0.39370078740157483"/>
  <pageSetup paperSize="9" firstPageNumber="17" fitToHeight="0" orientation="portrait" blackAndWhite="1"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工作表7">
    <pageSetUpPr fitToPage="1"/>
  </sheetPr>
  <dimension ref="A1:G138"/>
  <sheetViews>
    <sheetView showZeros="0" view="pageBreakPreview" zoomScaleNormal="100" zoomScaleSheetLayoutView="100" workbookViewId="0">
      <pane xSplit="2" ySplit="6" topLeftCell="C18" activePane="bottomRight" state="frozen"/>
      <selection activeCell="I20" sqref="I20"/>
      <selection pane="topRight" activeCell="I20" sqref="I20"/>
      <selection pane="bottomLeft" activeCell="I20" sqref="I20"/>
      <selection pane="bottomRight" sqref="A1:XFD1048576"/>
    </sheetView>
  </sheetViews>
  <sheetFormatPr defaultColWidth="14.125" defaultRowHeight="25.7" customHeight="1" x14ac:dyDescent="0.25"/>
  <cols>
    <col min="1" max="1" width="15.625" style="301" customWidth="1"/>
    <col min="2" max="2" width="25.625" style="301" customWidth="1"/>
    <col min="3" max="4" width="15.625" style="301" customWidth="1"/>
    <col min="5" max="5" width="13.75" style="301" customWidth="1"/>
    <col min="6" max="16384" width="14.125" style="301"/>
  </cols>
  <sheetData>
    <row r="1" spans="1:7" s="2" customFormat="1" ht="26.45" customHeight="1" x14ac:dyDescent="0.25">
      <c r="A1" s="470" t="s">
        <v>44</v>
      </c>
      <c r="B1" s="470"/>
      <c r="C1" s="470"/>
      <c r="D1" s="470"/>
      <c r="E1" s="470"/>
    </row>
    <row r="2" spans="1:7" s="2" customFormat="1" ht="24" customHeight="1" x14ac:dyDescent="0.25">
      <c r="A2" s="470" t="s">
        <v>45</v>
      </c>
      <c r="B2" s="470"/>
      <c r="C2" s="470"/>
      <c r="D2" s="470"/>
      <c r="E2" s="470"/>
    </row>
    <row r="3" spans="1:7" s="2" customFormat="1" ht="24" customHeight="1" x14ac:dyDescent="0.25">
      <c r="A3" s="471" t="s">
        <v>440</v>
      </c>
      <c r="B3" s="472"/>
      <c r="C3" s="472"/>
      <c r="D3" s="472"/>
      <c r="E3" s="472"/>
    </row>
    <row r="4" spans="1:7" s="2" customFormat="1" ht="20.100000000000001" customHeight="1" x14ac:dyDescent="0.25">
      <c r="A4" s="362" t="s">
        <v>441</v>
      </c>
      <c r="B4" s="362"/>
      <c r="C4" s="362"/>
      <c r="D4" s="362"/>
      <c r="E4" s="362"/>
      <c r="F4" s="4"/>
      <c r="G4" s="4"/>
    </row>
    <row r="5" spans="1:7" s="2" customFormat="1" ht="16.5" x14ac:dyDescent="0.25">
      <c r="B5" s="5"/>
      <c r="C5" s="295"/>
      <c r="D5" s="295"/>
      <c r="E5" s="296" t="s">
        <v>442</v>
      </c>
    </row>
    <row r="6" spans="1:7" ht="36" customHeight="1" x14ac:dyDescent="0.25">
      <c r="A6" s="297" t="s">
        <v>443</v>
      </c>
      <c r="B6" s="298" t="s">
        <v>444</v>
      </c>
      <c r="C6" s="299" t="s">
        <v>445</v>
      </c>
      <c r="D6" s="297" t="s">
        <v>446</v>
      </c>
      <c r="E6" s="300" t="s">
        <v>447</v>
      </c>
    </row>
    <row r="7" spans="1:7" s="304" customFormat="1" ht="30" customHeight="1" x14ac:dyDescent="0.25">
      <c r="A7" s="302">
        <f>SUM(A8,A13,A16)</f>
        <v>4074290</v>
      </c>
      <c r="B7" s="303" t="s">
        <v>448</v>
      </c>
      <c r="C7" s="302">
        <f>SUM(C8,C13,C16)</f>
        <v>2912910</v>
      </c>
      <c r="D7" s="302">
        <f>SUM(D8,D13,D16)</f>
        <v>2414142</v>
      </c>
      <c r="E7" s="302">
        <f>C7-D7</f>
        <v>498768</v>
      </c>
    </row>
    <row r="8" spans="1:7" ht="27.95" customHeight="1" x14ac:dyDescent="0.25">
      <c r="A8" s="305">
        <f>SUM(A9:A11)</f>
        <v>4074290</v>
      </c>
      <c r="B8" s="306" t="s">
        <v>449</v>
      </c>
      <c r="C8" s="305">
        <f>SUM(C9:C11)</f>
        <v>2912910</v>
      </c>
      <c r="D8" s="305">
        <f>SUM(D9:D11)</f>
        <v>2414142</v>
      </c>
      <c r="E8" s="305">
        <f t="shared" ref="E8:E29" si="0">C8-D8</f>
        <v>498768</v>
      </c>
    </row>
    <row r="9" spans="1:7" ht="27.95" customHeight="1" x14ac:dyDescent="0.25">
      <c r="A9" s="305">
        <v>3491155</v>
      </c>
      <c r="B9" s="307" t="s">
        <v>450</v>
      </c>
      <c r="C9" s="308">
        <f>4086620-1508930+1</f>
        <v>2577691</v>
      </c>
      <c r="D9" s="309">
        <f>3366018+20000+6000-1272320+1</f>
        <v>2119699</v>
      </c>
      <c r="E9" s="305">
        <f t="shared" si="0"/>
        <v>457992</v>
      </c>
    </row>
    <row r="10" spans="1:7" ht="27.95" customHeight="1" x14ac:dyDescent="0.25">
      <c r="A10" s="305">
        <v>583135</v>
      </c>
      <c r="B10" s="307" t="s">
        <v>451</v>
      </c>
      <c r="C10" s="308">
        <v>300813</v>
      </c>
      <c r="D10" s="309">
        <v>268638</v>
      </c>
      <c r="E10" s="305">
        <f t="shared" si="0"/>
        <v>32175</v>
      </c>
    </row>
    <row r="11" spans="1:7" ht="27.95" customHeight="1" x14ac:dyDescent="0.25">
      <c r="A11" s="305"/>
      <c r="B11" s="307" t="s">
        <v>452</v>
      </c>
      <c r="C11" s="305">
        <v>34406</v>
      </c>
      <c r="D11" s="305">
        <v>25805</v>
      </c>
      <c r="E11" s="305">
        <f t="shared" si="0"/>
        <v>8601</v>
      </c>
    </row>
    <row r="12" spans="1:7" ht="30" hidden="1" customHeight="1" x14ac:dyDescent="0.25">
      <c r="A12" s="305"/>
      <c r="B12" s="310" t="s">
        <v>453</v>
      </c>
      <c r="C12" s="305"/>
      <c r="D12" s="305"/>
      <c r="E12" s="305"/>
    </row>
    <row r="13" spans="1:7" s="312" customFormat="1" ht="33" hidden="1" x14ac:dyDescent="0.25">
      <c r="A13" s="305">
        <f>SUM(A14:A15)</f>
        <v>0</v>
      </c>
      <c r="B13" s="311" t="s">
        <v>454</v>
      </c>
      <c r="C13" s="305">
        <f>SUM(C14:C15)</f>
        <v>0</v>
      </c>
      <c r="D13" s="305">
        <f>SUM(D14:D15)</f>
        <v>0</v>
      </c>
      <c r="E13" s="305">
        <f t="shared" si="0"/>
        <v>0</v>
      </c>
    </row>
    <row r="14" spans="1:7" ht="30" hidden="1" customHeight="1" x14ac:dyDescent="0.25">
      <c r="A14" s="305"/>
      <c r="B14" s="307" t="s">
        <v>455</v>
      </c>
      <c r="C14" s="305"/>
      <c r="D14" s="305"/>
      <c r="E14" s="305">
        <f t="shared" si="0"/>
        <v>0</v>
      </c>
    </row>
    <row r="15" spans="1:7" ht="30" hidden="1" customHeight="1" x14ac:dyDescent="0.25">
      <c r="A15" s="305"/>
      <c r="B15" s="307" t="s">
        <v>456</v>
      </c>
      <c r="C15" s="305"/>
      <c r="D15" s="305"/>
      <c r="E15" s="305">
        <f t="shared" si="0"/>
        <v>0</v>
      </c>
    </row>
    <row r="16" spans="1:7" ht="30" hidden="1" customHeight="1" x14ac:dyDescent="0.25">
      <c r="A16" s="305">
        <f>SUM(A17:A17)</f>
        <v>0</v>
      </c>
      <c r="B16" s="306" t="s">
        <v>457</v>
      </c>
      <c r="C16" s="305">
        <f>SUM(C17:C17)</f>
        <v>0</v>
      </c>
      <c r="D16" s="305">
        <f>SUM(D17:D17)</f>
        <v>0</v>
      </c>
      <c r="E16" s="305">
        <f t="shared" si="0"/>
        <v>0</v>
      </c>
    </row>
    <row r="17" spans="1:6" ht="30" hidden="1" customHeight="1" x14ac:dyDescent="0.25">
      <c r="A17" s="305"/>
      <c r="B17" s="307" t="s">
        <v>458</v>
      </c>
      <c r="C17" s="305"/>
      <c r="D17" s="305"/>
      <c r="E17" s="305">
        <f t="shared" si="0"/>
        <v>0</v>
      </c>
    </row>
    <row r="18" spans="1:6" s="304" customFormat="1" ht="30" customHeight="1" x14ac:dyDescent="0.25">
      <c r="A18" s="313">
        <f>A7</f>
        <v>4074290</v>
      </c>
      <c r="B18" s="314" t="s">
        <v>459</v>
      </c>
      <c r="C18" s="313">
        <f>C7</f>
        <v>2912910</v>
      </c>
      <c r="D18" s="313">
        <f>D7</f>
        <v>2414142</v>
      </c>
      <c r="E18" s="313">
        <f t="shared" si="0"/>
        <v>498768</v>
      </c>
    </row>
    <row r="19" spans="1:6" s="304" customFormat="1" ht="30" customHeight="1" x14ac:dyDescent="0.25">
      <c r="A19" s="313">
        <f>SUM(A20,A24)</f>
        <v>2224243</v>
      </c>
      <c r="B19" s="303" t="s">
        <v>460</v>
      </c>
      <c r="C19" s="313">
        <f>SUM(C20,C24)</f>
        <v>2454843</v>
      </c>
      <c r="D19" s="313">
        <f>SUM(D20,D24)</f>
        <v>3869807</v>
      </c>
      <c r="E19" s="313">
        <f t="shared" si="0"/>
        <v>-1414964</v>
      </c>
    </row>
    <row r="20" spans="1:6" ht="27.95" customHeight="1" x14ac:dyDescent="0.25">
      <c r="A20" s="305">
        <f>SUM(A22:A23)</f>
        <v>815529</v>
      </c>
      <c r="B20" s="306" t="s">
        <v>461</v>
      </c>
      <c r="C20" s="305">
        <f>SUM(C22:C23)</f>
        <v>804756</v>
      </c>
      <c r="D20" s="305">
        <f>SUM(D21:D23)</f>
        <v>2303130</v>
      </c>
      <c r="E20" s="305">
        <f t="shared" si="0"/>
        <v>-1498374</v>
      </c>
    </row>
    <row r="21" spans="1:6" ht="27.95" customHeight="1" x14ac:dyDescent="0.25">
      <c r="A21" s="305"/>
      <c r="B21" s="315" t="s">
        <v>462</v>
      </c>
      <c r="C21" s="305"/>
      <c r="D21" s="305">
        <v>1508930</v>
      </c>
      <c r="E21" s="305">
        <f t="shared" si="0"/>
        <v>-1508930</v>
      </c>
    </row>
    <row r="22" spans="1:6" ht="27.95" customHeight="1" x14ac:dyDescent="0.25">
      <c r="A22" s="305">
        <v>815529</v>
      </c>
      <c r="B22" s="315" t="s">
        <v>463</v>
      </c>
      <c r="C22" s="305">
        <v>804756</v>
      </c>
      <c r="D22" s="305">
        <v>794200</v>
      </c>
      <c r="E22" s="305">
        <f t="shared" si="0"/>
        <v>10556</v>
      </c>
      <c r="F22" s="316"/>
    </row>
    <row r="23" spans="1:6" ht="30" hidden="1" customHeight="1" x14ac:dyDescent="0.25">
      <c r="A23" s="305"/>
      <c r="B23" s="307" t="s">
        <v>464</v>
      </c>
      <c r="C23" s="305"/>
      <c r="D23" s="305"/>
      <c r="E23" s="305">
        <f t="shared" si="0"/>
        <v>0</v>
      </c>
    </row>
    <row r="24" spans="1:6" ht="27.95" customHeight="1" x14ac:dyDescent="0.25">
      <c r="A24" s="305">
        <f>SUM(A25:A25)</f>
        <v>1408714</v>
      </c>
      <c r="B24" s="306" t="s">
        <v>465</v>
      </c>
      <c r="C24" s="305">
        <f>SUM(C25:C25)</f>
        <v>1650087</v>
      </c>
      <c r="D24" s="305">
        <f>SUM(D25:D25)</f>
        <v>1566677</v>
      </c>
      <c r="E24" s="305">
        <f t="shared" si="0"/>
        <v>83410</v>
      </c>
    </row>
    <row r="25" spans="1:6" ht="27.95" customHeight="1" x14ac:dyDescent="0.25">
      <c r="A25" s="305">
        <v>1408714</v>
      </c>
      <c r="B25" s="307" t="s">
        <v>466</v>
      </c>
      <c r="C25" s="305">
        <v>1650087</v>
      </c>
      <c r="D25" s="305">
        <v>1566677</v>
      </c>
      <c r="E25" s="305">
        <f t="shared" si="0"/>
        <v>83410</v>
      </c>
    </row>
    <row r="26" spans="1:6" s="304" customFormat="1" ht="30" customHeight="1" x14ac:dyDescent="0.25">
      <c r="A26" s="313">
        <f>A27</f>
        <v>1850047</v>
      </c>
      <c r="B26" s="303" t="s">
        <v>467</v>
      </c>
      <c r="C26" s="313">
        <f>C27</f>
        <v>458067</v>
      </c>
      <c r="D26" s="313">
        <f>D27</f>
        <v>-1455665</v>
      </c>
      <c r="E26" s="313">
        <f t="shared" si="0"/>
        <v>1913732</v>
      </c>
    </row>
    <row r="27" spans="1:6" ht="27.95" customHeight="1" x14ac:dyDescent="0.25">
      <c r="A27" s="305">
        <f>SUM(A28:A28)</f>
        <v>1850047</v>
      </c>
      <c r="B27" s="306" t="s">
        <v>467</v>
      </c>
      <c r="C27" s="305">
        <f>SUM(C28:C28)</f>
        <v>458067</v>
      </c>
      <c r="D27" s="305">
        <f>SUM(D28:D28)</f>
        <v>-1455665</v>
      </c>
      <c r="E27" s="305">
        <f t="shared" si="0"/>
        <v>1913732</v>
      </c>
    </row>
    <row r="28" spans="1:6" ht="27.95" customHeight="1" x14ac:dyDescent="0.25">
      <c r="A28" s="305">
        <v>1850047</v>
      </c>
      <c r="B28" s="307" t="s">
        <v>467</v>
      </c>
      <c r="C28" s="308">
        <f>1966996-1508930+1</f>
        <v>458067</v>
      </c>
      <c r="D28" s="308">
        <f>53264-1508930+1</f>
        <v>-1455665</v>
      </c>
      <c r="E28" s="305">
        <f t="shared" si="0"/>
        <v>1913732</v>
      </c>
    </row>
    <row r="29" spans="1:6" s="304" customFormat="1" ht="39.950000000000003" customHeight="1" x14ac:dyDescent="0.25">
      <c r="A29" s="317">
        <f>SUM(A19,A26)</f>
        <v>4074290</v>
      </c>
      <c r="B29" s="318" t="s">
        <v>468</v>
      </c>
      <c r="C29" s="317">
        <f>SUM(C19,C26)</f>
        <v>2912910</v>
      </c>
      <c r="D29" s="317">
        <f>SUM(D19,D26)</f>
        <v>2414142</v>
      </c>
      <c r="E29" s="317">
        <f t="shared" si="0"/>
        <v>498768</v>
      </c>
    </row>
    <row r="30" spans="1:6" s="319" customFormat="1" ht="59.25" customHeight="1" x14ac:dyDescent="0.25">
      <c r="A30" s="473"/>
      <c r="B30" s="474"/>
      <c r="C30" s="474"/>
      <c r="D30" s="474"/>
      <c r="E30" s="474"/>
    </row>
    <row r="31" spans="1:6" ht="30" customHeight="1" x14ac:dyDescent="0.25"/>
    <row r="32" spans="1:6" ht="30.6" customHeight="1" x14ac:dyDescent="0.25"/>
    <row r="33" ht="30.6" customHeight="1" x14ac:dyDescent="0.25"/>
    <row r="34" ht="30.6" customHeight="1" x14ac:dyDescent="0.25"/>
    <row r="35" ht="30.6" customHeight="1" x14ac:dyDescent="0.25"/>
    <row r="36" ht="30.6" customHeight="1" x14ac:dyDescent="0.25"/>
    <row r="37" ht="30.6" customHeight="1" x14ac:dyDescent="0.25"/>
    <row r="38" ht="30.6" customHeight="1" x14ac:dyDescent="0.25"/>
    <row r="39" ht="30.6" customHeight="1" x14ac:dyDescent="0.25"/>
    <row r="40" ht="30.6" customHeight="1" x14ac:dyDescent="0.25"/>
    <row r="41" ht="30.6" customHeight="1" x14ac:dyDescent="0.25"/>
    <row r="42" ht="30.6" customHeight="1" x14ac:dyDescent="0.25"/>
    <row r="43" ht="30.6" customHeight="1" x14ac:dyDescent="0.25"/>
    <row r="44" ht="30.6" customHeight="1" x14ac:dyDescent="0.25"/>
    <row r="45" ht="30.6" customHeight="1" x14ac:dyDescent="0.25"/>
    <row r="46" ht="30.6" customHeight="1" x14ac:dyDescent="0.25"/>
    <row r="47" ht="30.6" customHeight="1" x14ac:dyDescent="0.25"/>
    <row r="48" ht="30.6" customHeight="1" x14ac:dyDescent="0.25"/>
    <row r="49" ht="30.6" customHeight="1" x14ac:dyDescent="0.25"/>
    <row r="50" ht="30.6" customHeight="1" x14ac:dyDescent="0.25"/>
    <row r="51" ht="30.6" customHeight="1" x14ac:dyDescent="0.25"/>
    <row r="52" ht="30.6" customHeight="1" x14ac:dyDescent="0.25"/>
    <row r="53" ht="30.6" customHeight="1" x14ac:dyDescent="0.25"/>
    <row r="54" ht="30.6" customHeight="1" x14ac:dyDescent="0.25"/>
    <row r="55" ht="30.6" customHeight="1" x14ac:dyDescent="0.25"/>
    <row r="56" ht="30.6" customHeight="1" x14ac:dyDescent="0.25"/>
    <row r="57" ht="30.6" customHeight="1" x14ac:dyDescent="0.25"/>
    <row r="58" ht="30.6" customHeight="1" x14ac:dyDescent="0.25"/>
    <row r="59" ht="30.6" customHeight="1" x14ac:dyDescent="0.25"/>
    <row r="60" ht="30.6" customHeight="1" x14ac:dyDescent="0.25"/>
    <row r="61" ht="30.6" customHeight="1" x14ac:dyDescent="0.25"/>
    <row r="62" ht="30.6" customHeight="1" x14ac:dyDescent="0.25"/>
    <row r="63" ht="30.6" customHeight="1" x14ac:dyDescent="0.25"/>
    <row r="64" ht="30.6" customHeight="1" x14ac:dyDescent="0.25"/>
    <row r="65" ht="30.6" customHeight="1" x14ac:dyDescent="0.25"/>
    <row r="66" ht="30.6" customHeight="1" x14ac:dyDescent="0.25"/>
    <row r="67" ht="30.6" customHeight="1" x14ac:dyDescent="0.25"/>
    <row r="68" ht="30.6" customHeight="1" x14ac:dyDescent="0.25"/>
    <row r="69" ht="30.6" customHeight="1" x14ac:dyDescent="0.25"/>
    <row r="70" ht="30.6" customHeight="1" x14ac:dyDescent="0.25"/>
    <row r="71" ht="30.6" customHeight="1" x14ac:dyDescent="0.25"/>
    <row r="72" ht="30.6" customHeight="1" x14ac:dyDescent="0.25"/>
    <row r="73" ht="30.6" customHeight="1" x14ac:dyDescent="0.25"/>
    <row r="74" ht="30.6" customHeight="1" x14ac:dyDescent="0.25"/>
    <row r="75" ht="30.6" customHeight="1" x14ac:dyDescent="0.25"/>
    <row r="76" ht="30.6" customHeight="1" x14ac:dyDescent="0.25"/>
    <row r="77" ht="30.6" customHeight="1" x14ac:dyDescent="0.25"/>
    <row r="78" ht="30.6" customHeight="1" x14ac:dyDescent="0.25"/>
    <row r="79" ht="30.6" customHeight="1" x14ac:dyDescent="0.25"/>
    <row r="80" ht="30.6" customHeight="1" x14ac:dyDescent="0.25"/>
    <row r="81" ht="30.6" customHeight="1" x14ac:dyDescent="0.25"/>
    <row r="82" ht="30.6" customHeight="1" x14ac:dyDescent="0.25"/>
    <row r="83" ht="30.6" customHeight="1" x14ac:dyDescent="0.25"/>
    <row r="84" ht="30.6" customHeight="1" x14ac:dyDescent="0.25"/>
    <row r="85" ht="30.6" customHeight="1" x14ac:dyDescent="0.25"/>
    <row r="86" ht="30.6" customHeight="1" x14ac:dyDescent="0.25"/>
    <row r="87" ht="30.6" customHeight="1" x14ac:dyDescent="0.25"/>
    <row r="88" ht="30.6" customHeight="1" x14ac:dyDescent="0.25"/>
    <row r="89" ht="30.6" customHeight="1" x14ac:dyDescent="0.25"/>
    <row r="90" ht="30.6" customHeight="1" x14ac:dyDescent="0.25"/>
    <row r="91" ht="30.6" customHeight="1" x14ac:dyDescent="0.25"/>
    <row r="92" ht="30.6" customHeight="1" x14ac:dyDescent="0.25"/>
    <row r="93" ht="30.6" customHeight="1" x14ac:dyDescent="0.25"/>
    <row r="94" ht="30.6" customHeight="1" x14ac:dyDescent="0.25"/>
    <row r="95" ht="30.6" customHeight="1" x14ac:dyDescent="0.25"/>
    <row r="96" ht="30.6" customHeight="1" x14ac:dyDescent="0.25"/>
    <row r="97" ht="30.6" customHeight="1" x14ac:dyDescent="0.25"/>
    <row r="98" ht="30.6" customHeight="1" x14ac:dyDescent="0.25"/>
    <row r="99" ht="30.6" customHeight="1" x14ac:dyDescent="0.25"/>
    <row r="100" ht="30.6" customHeight="1" x14ac:dyDescent="0.25"/>
    <row r="101" ht="30.6" customHeight="1" x14ac:dyDescent="0.25"/>
    <row r="102" ht="30.6" customHeight="1" x14ac:dyDescent="0.25"/>
    <row r="103" ht="30.6" customHeight="1" x14ac:dyDescent="0.25"/>
    <row r="104" ht="30.6" customHeight="1" x14ac:dyDescent="0.25"/>
    <row r="105" ht="30.6" customHeight="1" x14ac:dyDescent="0.25"/>
    <row r="106" ht="30.6" customHeight="1" x14ac:dyDescent="0.25"/>
    <row r="107" ht="30.6" customHeight="1" x14ac:dyDescent="0.25"/>
    <row r="108" ht="30.6" customHeight="1" x14ac:dyDescent="0.25"/>
    <row r="109" ht="30.6" customHeight="1" x14ac:dyDescent="0.25"/>
    <row r="110" ht="30.6" customHeight="1" x14ac:dyDescent="0.25"/>
    <row r="111" ht="30.6" customHeight="1" x14ac:dyDescent="0.25"/>
    <row r="112" ht="30.6" customHeight="1" x14ac:dyDescent="0.25"/>
    <row r="113" ht="30.6" customHeight="1" x14ac:dyDescent="0.25"/>
    <row r="114" ht="30.6" customHeight="1" x14ac:dyDescent="0.25"/>
    <row r="115" ht="30.6" customHeight="1" x14ac:dyDescent="0.25"/>
    <row r="116" ht="30.6" customHeight="1" x14ac:dyDescent="0.25"/>
    <row r="117" ht="30.6" customHeight="1" x14ac:dyDescent="0.25"/>
    <row r="118" ht="30.6" customHeight="1" x14ac:dyDescent="0.25"/>
    <row r="119" ht="30.6" customHeight="1" x14ac:dyDescent="0.25"/>
    <row r="120" ht="30.6" customHeight="1" x14ac:dyDescent="0.25"/>
    <row r="121" ht="30.6" customHeight="1" x14ac:dyDescent="0.25"/>
    <row r="122" ht="30.6" customHeight="1" x14ac:dyDescent="0.25"/>
    <row r="123" ht="30.6" customHeight="1" x14ac:dyDescent="0.25"/>
    <row r="124" ht="30.6" customHeight="1" x14ac:dyDescent="0.25"/>
    <row r="125" ht="30.6" customHeight="1" x14ac:dyDescent="0.25"/>
    <row r="126" ht="30.6" customHeight="1" x14ac:dyDescent="0.25"/>
    <row r="127" ht="30.6" customHeight="1" x14ac:dyDescent="0.25"/>
    <row r="128" ht="30.6" customHeight="1" x14ac:dyDescent="0.25"/>
    <row r="129" ht="30.6" customHeight="1" x14ac:dyDescent="0.25"/>
    <row r="130" ht="30.6" customHeight="1" x14ac:dyDescent="0.25"/>
    <row r="131" ht="30.6" customHeight="1" x14ac:dyDescent="0.25"/>
    <row r="132" ht="30.6" customHeight="1" x14ac:dyDescent="0.25"/>
    <row r="133" ht="30.6" customHeight="1" x14ac:dyDescent="0.25"/>
    <row r="134" ht="30.6" customHeight="1" x14ac:dyDescent="0.25"/>
    <row r="135" ht="30.6" customHeight="1" x14ac:dyDescent="0.25"/>
    <row r="136" ht="30.6" customHeight="1" x14ac:dyDescent="0.25"/>
    <row r="137" ht="30.6" customHeight="1" x14ac:dyDescent="0.25"/>
    <row r="138" ht="30.6" customHeight="1" x14ac:dyDescent="0.25"/>
  </sheetData>
  <mergeCells count="5">
    <mergeCell ref="A1:E1"/>
    <mergeCell ref="A2:E2"/>
    <mergeCell ref="A3:E3"/>
    <mergeCell ref="A4:E4"/>
    <mergeCell ref="A30:E30"/>
  </mergeCells>
  <phoneticPr fontId="4" type="noConversion"/>
  <printOptions horizontalCentered="1"/>
  <pageMargins left="0.47244094488188981" right="0.47244094488188981" top="0.39370078740157483" bottom="0.59055118110236227" header="0.39370078740157483" footer="0.39370078740157483"/>
  <pageSetup paperSize="9" firstPageNumber="13" fitToHeight="0" orientation="portrait" blackAndWhite="1"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9"/>
  <sheetViews>
    <sheetView showZeros="0" view="pageBreakPreview" zoomScaleNormal="100" zoomScaleSheetLayoutView="100" workbookViewId="0">
      <pane xSplit="1" ySplit="8" topLeftCell="B9" activePane="bottomRight" state="frozenSplit"/>
      <selection activeCell="K6" sqref="K6"/>
      <selection pane="topRight" activeCell="K6" sqref="K6"/>
      <selection pane="bottomLeft" activeCell="K6" sqref="K6"/>
      <selection pane="bottomRight" sqref="A1:XFD1048576"/>
    </sheetView>
  </sheetViews>
  <sheetFormatPr defaultRowHeight="15.75" x14ac:dyDescent="0.25"/>
  <cols>
    <col min="1" max="1" width="22.625" style="327" customWidth="1"/>
    <col min="2" max="2" width="11.625" style="327" customWidth="1"/>
    <col min="3" max="3" width="11.75" style="327" customWidth="1"/>
    <col min="4" max="4" width="9.125" style="327" customWidth="1"/>
    <col min="5" max="5" width="5.5" style="327" customWidth="1"/>
    <col min="6" max="6" width="9.125" style="327" customWidth="1"/>
    <col min="7" max="7" width="5.5" style="327" customWidth="1"/>
    <col min="8" max="8" width="10.625" style="327" customWidth="1"/>
    <col min="9" max="9" width="11.75" style="327" customWidth="1"/>
    <col min="10" max="10" width="9.5" style="327" customWidth="1"/>
    <col min="11" max="20" width="12.625" style="327" customWidth="1"/>
    <col min="21" max="16384" width="9" style="327"/>
  </cols>
  <sheetData>
    <row r="1" spans="1:10" s="320" customFormat="1" ht="25.7" customHeight="1" x14ac:dyDescent="0.25">
      <c r="A1" s="481" t="s">
        <v>469</v>
      </c>
      <c r="B1" s="481"/>
      <c r="C1" s="481"/>
      <c r="D1" s="481"/>
      <c r="E1" s="481"/>
      <c r="F1" s="481"/>
      <c r="G1" s="481"/>
      <c r="H1" s="481"/>
      <c r="I1" s="481"/>
      <c r="J1" s="481"/>
    </row>
    <row r="2" spans="1:10" s="320" customFormat="1" ht="25.7" customHeight="1" x14ac:dyDescent="0.25">
      <c r="A2" s="481" t="s">
        <v>470</v>
      </c>
      <c r="B2" s="481"/>
      <c r="C2" s="481"/>
      <c r="D2" s="481"/>
      <c r="E2" s="481"/>
      <c r="F2" s="481"/>
      <c r="G2" s="481"/>
      <c r="H2" s="481"/>
      <c r="I2" s="481"/>
      <c r="J2" s="481"/>
    </row>
    <row r="3" spans="1:10" s="234" customFormat="1" ht="25.7" customHeight="1" x14ac:dyDescent="0.25">
      <c r="A3" s="482" t="s">
        <v>471</v>
      </c>
      <c r="B3" s="482"/>
      <c r="C3" s="482"/>
      <c r="D3" s="482"/>
      <c r="E3" s="482"/>
      <c r="F3" s="482"/>
      <c r="G3" s="482"/>
      <c r="H3" s="482"/>
      <c r="I3" s="482"/>
      <c r="J3" s="482"/>
    </row>
    <row r="4" spans="1:10" s="234" customFormat="1" ht="17.100000000000001" customHeight="1" x14ac:dyDescent="0.25">
      <c r="A4" s="483" t="s">
        <v>472</v>
      </c>
      <c r="B4" s="483"/>
      <c r="C4" s="483"/>
      <c r="D4" s="483"/>
      <c r="E4" s="483"/>
      <c r="F4" s="483"/>
      <c r="G4" s="483"/>
      <c r="H4" s="483"/>
      <c r="I4" s="483"/>
      <c r="J4" s="483"/>
    </row>
    <row r="5" spans="1:10" s="321" customFormat="1" ht="20.100000000000001" customHeight="1" x14ac:dyDescent="0.25">
      <c r="B5" s="322"/>
      <c r="C5" s="322"/>
      <c r="D5" s="322"/>
      <c r="E5" s="322"/>
      <c r="F5" s="323"/>
      <c r="G5" s="324"/>
      <c r="I5" s="325"/>
      <c r="J5" s="326" t="s">
        <v>473</v>
      </c>
    </row>
    <row r="6" spans="1:10" ht="24" customHeight="1" x14ac:dyDescent="0.25">
      <c r="A6" s="484" t="s">
        <v>474</v>
      </c>
      <c r="B6" s="487" t="s">
        <v>475</v>
      </c>
      <c r="C6" s="484" t="s">
        <v>476</v>
      </c>
      <c r="D6" s="475" t="s">
        <v>477</v>
      </c>
      <c r="E6" s="475"/>
      <c r="F6" s="475"/>
      <c r="G6" s="475"/>
      <c r="H6" s="475"/>
      <c r="I6" s="484" t="s">
        <v>478</v>
      </c>
      <c r="J6" s="489" t="s">
        <v>479</v>
      </c>
    </row>
    <row r="7" spans="1:10" ht="24" customHeight="1" x14ac:dyDescent="0.25">
      <c r="A7" s="485"/>
      <c r="B7" s="488"/>
      <c r="C7" s="485"/>
      <c r="D7" s="475" t="s">
        <v>480</v>
      </c>
      <c r="E7" s="476"/>
      <c r="F7" s="477" t="s">
        <v>481</v>
      </c>
      <c r="G7" s="476"/>
      <c r="H7" s="478" t="s">
        <v>482</v>
      </c>
      <c r="I7" s="485"/>
      <c r="J7" s="490"/>
    </row>
    <row r="8" spans="1:10" ht="24" customHeight="1" x14ac:dyDescent="0.25">
      <c r="A8" s="486"/>
      <c r="B8" s="479"/>
      <c r="C8" s="486"/>
      <c r="D8" s="328" t="s">
        <v>483</v>
      </c>
      <c r="E8" s="329" t="s">
        <v>484</v>
      </c>
      <c r="F8" s="328" t="s">
        <v>483</v>
      </c>
      <c r="G8" s="329" t="s">
        <v>484</v>
      </c>
      <c r="H8" s="479"/>
      <c r="I8" s="486"/>
      <c r="J8" s="491"/>
    </row>
    <row r="9" spans="1:10" ht="33" customHeight="1" x14ac:dyDescent="0.25">
      <c r="A9" s="330" t="s">
        <v>485</v>
      </c>
      <c r="B9" s="331">
        <v>136</v>
      </c>
      <c r="C9" s="332"/>
      <c r="D9" s="331"/>
      <c r="E9" s="333"/>
      <c r="F9" s="331"/>
      <c r="G9" s="334"/>
      <c r="H9" s="335"/>
      <c r="I9" s="332"/>
      <c r="J9" s="336">
        <f>B9-C9+D9-F9-I9</f>
        <v>136</v>
      </c>
    </row>
    <row r="10" spans="1:10" ht="33" customHeight="1" x14ac:dyDescent="0.25">
      <c r="A10" s="330" t="s">
        <v>486</v>
      </c>
      <c r="B10" s="337"/>
      <c r="C10" s="338"/>
      <c r="D10" s="337"/>
      <c r="E10" s="339"/>
      <c r="F10" s="337"/>
      <c r="G10" s="339"/>
      <c r="H10" s="340"/>
      <c r="I10" s="338"/>
      <c r="J10" s="341">
        <f t="shared" ref="J10:J20" si="0">B10-C10+D10-F10-I10</f>
        <v>0</v>
      </c>
    </row>
    <row r="11" spans="1:10" ht="33" customHeight="1" x14ac:dyDescent="0.25">
      <c r="A11" s="330" t="s">
        <v>487</v>
      </c>
      <c r="B11" s="337"/>
      <c r="C11" s="338"/>
      <c r="D11" s="337"/>
      <c r="E11" s="339"/>
      <c r="F11" s="337"/>
      <c r="G11" s="339"/>
      <c r="H11" s="340"/>
      <c r="I11" s="338"/>
      <c r="J11" s="341">
        <f t="shared" si="0"/>
        <v>0</v>
      </c>
    </row>
    <row r="12" spans="1:10" ht="33" customHeight="1" x14ac:dyDescent="0.25">
      <c r="A12" s="342" t="s">
        <v>488</v>
      </c>
      <c r="B12" s="337"/>
      <c r="C12" s="338"/>
      <c r="D12" s="337"/>
      <c r="E12" s="339"/>
      <c r="F12" s="337"/>
      <c r="G12" s="339"/>
      <c r="H12" s="340"/>
      <c r="I12" s="338"/>
      <c r="J12" s="341">
        <f t="shared" si="0"/>
        <v>0</v>
      </c>
    </row>
    <row r="13" spans="1:10" ht="33" customHeight="1" x14ac:dyDescent="0.25">
      <c r="A13" s="330" t="s">
        <v>489</v>
      </c>
      <c r="B13" s="337">
        <v>2650</v>
      </c>
      <c r="C13" s="338">
        <v>2624</v>
      </c>
      <c r="D13" s="337"/>
      <c r="E13" s="343"/>
      <c r="F13" s="337"/>
      <c r="G13" s="343"/>
      <c r="H13" s="344"/>
      <c r="I13" s="338"/>
      <c r="J13" s="341">
        <f t="shared" si="0"/>
        <v>26</v>
      </c>
    </row>
    <row r="14" spans="1:10" ht="33" customHeight="1" x14ac:dyDescent="0.25">
      <c r="A14" s="342" t="s">
        <v>490</v>
      </c>
      <c r="B14" s="337">
        <v>16</v>
      </c>
      <c r="C14" s="338">
        <v>16</v>
      </c>
      <c r="D14" s="337"/>
      <c r="E14" s="339"/>
      <c r="F14" s="337"/>
      <c r="G14" s="343"/>
      <c r="H14" s="344"/>
      <c r="I14" s="338"/>
      <c r="J14" s="341">
        <f t="shared" si="0"/>
        <v>0</v>
      </c>
    </row>
    <row r="15" spans="1:10" ht="33" customHeight="1" x14ac:dyDescent="0.25">
      <c r="A15" s="330" t="s">
        <v>491</v>
      </c>
      <c r="B15" s="337">
        <v>467</v>
      </c>
      <c r="C15" s="338">
        <v>462</v>
      </c>
      <c r="D15" s="337"/>
      <c r="E15" s="343"/>
      <c r="F15" s="337"/>
      <c r="G15" s="343"/>
      <c r="H15" s="344"/>
      <c r="I15" s="338"/>
      <c r="J15" s="341">
        <f t="shared" si="0"/>
        <v>5</v>
      </c>
    </row>
    <row r="16" spans="1:10" ht="33" customHeight="1" x14ac:dyDescent="0.25">
      <c r="A16" s="342" t="s">
        <v>492</v>
      </c>
      <c r="B16" s="337"/>
      <c r="C16" s="338"/>
      <c r="D16" s="337"/>
      <c r="E16" s="343"/>
      <c r="F16" s="337"/>
      <c r="G16" s="339"/>
      <c r="H16" s="340"/>
      <c r="I16" s="338"/>
      <c r="J16" s="341">
        <f t="shared" si="0"/>
        <v>0</v>
      </c>
    </row>
    <row r="17" spans="1:10" ht="33" customHeight="1" x14ac:dyDescent="0.25">
      <c r="A17" s="330" t="s">
        <v>493</v>
      </c>
      <c r="B17" s="337"/>
      <c r="C17" s="338"/>
      <c r="D17" s="337"/>
      <c r="E17" s="343"/>
      <c r="F17" s="337"/>
      <c r="G17" s="339"/>
      <c r="H17" s="340"/>
      <c r="I17" s="338"/>
      <c r="J17" s="341">
        <f t="shared" si="0"/>
        <v>0</v>
      </c>
    </row>
    <row r="18" spans="1:10" ht="33" customHeight="1" x14ac:dyDescent="0.25">
      <c r="A18" s="330" t="s">
        <v>494</v>
      </c>
      <c r="B18" s="337"/>
      <c r="C18" s="338"/>
      <c r="D18" s="337"/>
      <c r="E18" s="339"/>
      <c r="F18" s="337"/>
      <c r="G18" s="339"/>
      <c r="H18" s="340"/>
      <c r="I18" s="338"/>
      <c r="J18" s="341">
        <f t="shared" si="0"/>
        <v>0</v>
      </c>
    </row>
    <row r="19" spans="1:10" ht="33" customHeight="1" x14ac:dyDescent="0.25">
      <c r="A19" s="330" t="s">
        <v>495</v>
      </c>
      <c r="B19" s="337"/>
      <c r="C19" s="338"/>
      <c r="D19" s="337"/>
      <c r="E19" s="339"/>
      <c r="F19" s="337"/>
      <c r="G19" s="339"/>
      <c r="H19" s="340"/>
      <c r="I19" s="338"/>
      <c r="J19" s="341">
        <f t="shared" si="0"/>
        <v>0</v>
      </c>
    </row>
    <row r="20" spans="1:10" ht="33" customHeight="1" x14ac:dyDescent="0.25">
      <c r="A20" s="330" t="s">
        <v>496</v>
      </c>
      <c r="B20" s="337"/>
      <c r="C20" s="338"/>
      <c r="D20" s="337"/>
      <c r="E20" s="339"/>
      <c r="F20" s="337"/>
      <c r="G20" s="339"/>
      <c r="H20" s="340"/>
      <c r="I20" s="338"/>
      <c r="J20" s="341">
        <f t="shared" si="0"/>
        <v>0</v>
      </c>
    </row>
    <row r="21" spans="1:10" ht="33" customHeight="1" x14ac:dyDescent="0.25">
      <c r="A21" s="345"/>
      <c r="B21" s="337"/>
      <c r="C21" s="338"/>
      <c r="D21" s="337"/>
      <c r="E21" s="339"/>
      <c r="F21" s="337"/>
      <c r="G21" s="339"/>
      <c r="H21" s="340"/>
      <c r="I21" s="338"/>
      <c r="J21" s="341"/>
    </row>
    <row r="22" spans="1:10" ht="33" customHeight="1" x14ac:dyDescent="0.25">
      <c r="A22" s="346" t="s">
        <v>497</v>
      </c>
      <c r="B22" s="347">
        <f>SUM(B9,B10,B11,B12,B13,B14,B15,B16,B17,B18,B19,B20)</f>
        <v>3269</v>
      </c>
      <c r="C22" s="348">
        <f>SUM(C9,C10,C11,C12,C13,C14,C15,C16,C17,C18,C19,C20)</f>
        <v>3102</v>
      </c>
      <c r="D22" s="347">
        <f>SUM(D9,D10,D11,D12,D13,D14,D15,D16,D17,D18,D19,D20)</f>
        <v>0</v>
      </c>
      <c r="E22" s="349"/>
      <c r="F22" s="347">
        <f>SUM(F9,F10,F11,F12,F13,F14,F15,F16,F17,F18,F19,F20)</f>
        <v>0</v>
      </c>
      <c r="G22" s="349"/>
      <c r="H22" s="350"/>
      <c r="I22" s="348">
        <f>SUM(I9,I10,I11,I12,I13,I14,I15,I16,I17,I18,I19,I20)</f>
        <v>0</v>
      </c>
      <c r="J22" s="348">
        <f>SUM(J9,J10,J11,J12,J13,J14,J15,J16,J17,J18,J19,J20)</f>
        <v>167</v>
      </c>
    </row>
    <row r="23" spans="1:10" ht="36" customHeight="1" x14ac:dyDescent="0.25">
      <c r="A23" s="480" t="s">
        <v>498</v>
      </c>
      <c r="B23" s="480"/>
      <c r="C23" s="480"/>
      <c r="D23" s="480"/>
      <c r="E23" s="480"/>
      <c r="F23" s="480"/>
      <c r="G23" s="480"/>
      <c r="H23" s="480"/>
      <c r="I23" s="480"/>
      <c r="J23" s="480"/>
    </row>
    <row r="24" spans="1:10" x14ac:dyDescent="0.25">
      <c r="A24" s="351"/>
      <c r="B24" s="352"/>
      <c r="C24" s="352"/>
      <c r="D24" s="352"/>
      <c r="E24" s="352"/>
      <c r="F24" s="352"/>
      <c r="G24" s="352"/>
      <c r="H24" s="352"/>
      <c r="I24" s="352"/>
      <c r="J24" s="353"/>
    </row>
    <row r="25" spans="1:10" x14ac:dyDescent="0.25">
      <c r="A25" s="354"/>
      <c r="B25" s="355"/>
      <c r="C25" s="355"/>
      <c r="D25" s="354"/>
      <c r="E25" s="354"/>
      <c r="F25" s="354"/>
      <c r="G25" s="354"/>
      <c r="H25" s="354"/>
      <c r="I25" s="354"/>
      <c r="J25" s="354"/>
    </row>
    <row r="26" spans="1:10" x14ac:dyDescent="0.25">
      <c r="A26" s="354"/>
      <c r="B26" s="355"/>
      <c r="C26" s="355"/>
      <c r="D26" s="354"/>
      <c r="E26" s="354"/>
      <c r="F26" s="354"/>
      <c r="G26" s="354"/>
      <c r="H26" s="354"/>
      <c r="I26" s="354"/>
      <c r="J26" s="354"/>
    </row>
    <row r="27" spans="1:10" x14ac:dyDescent="0.25">
      <c r="A27" s="354"/>
      <c r="B27" s="355"/>
      <c r="C27" s="355"/>
      <c r="D27" s="354"/>
      <c r="E27" s="354"/>
      <c r="F27" s="354"/>
      <c r="G27" s="354"/>
      <c r="H27" s="354"/>
      <c r="I27" s="354"/>
      <c r="J27" s="354"/>
    </row>
    <row r="28" spans="1:10" x14ac:dyDescent="0.25">
      <c r="A28" s="354"/>
      <c r="B28" s="355"/>
      <c r="C28" s="355"/>
      <c r="D28" s="354"/>
      <c r="E28" s="354"/>
      <c r="F28" s="354"/>
      <c r="G28" s="354"/>
      <c r="H28" s="354"/>
      <c r="I28" s="354"/>
      <c r="J28" s="354"/>
    </row>
    <row r="29" spans="1:10" x14ac:dyDescent="0.25">
      <c r="A29" s="354"/>
      <c r="B29" s="355"/>
      <c r="C29" s="355"/>
      <c r="D29" s="354"/>
      <c r="E29" s="354"/>
      <c r="F29" s="354"/>
      <c r="G29" s="354"/>
      <c r="H29" s="354"/>
      <c r="I29" s="354"/>
      <c r="J29" s="354"/>
    </row>
    <row r="30" spans="1:10" x14ac:dyDescent="0.25">
      <c r="A30" s="354"/>
      <c r="B30" s="355"/>
      <c r="C30" s="355"/>
      <c r="D30" s="354"/>
      <c r="E30" s="354"/>
      <c r="F30" s="354"/>
      <c r="G30" s="354"/>
      <c r="H30" s="354"/>
      <c r="I30" s="354"/>
      <c r="J30" s="354"/>
    </row>
    <row r="31" spans="1:10" x14ac:dyDescent="0.25">
      <c r="A31" s="354"/>
      <c r="B31" s="355"/>
      <c r="C31" s="355"/>
      <c r="D31" s="354"/>
      <c r="E31" s="354"/>
      <c r="F31" s="354"/>
      <c r="G31" s="354"/>
      <c r="H31" s="354"/>
      <c r="I31" s="354"/>
      <c r="J31" s="354"/>
    </row>
    <row r="32" spans="1:10" x14ac:dyDescent="0.25">
      <c r="A32" s="354"/>
      <c r="B32" s="355"/>
      <c r="C32" s="355"/>
      <c r="D32" s="354"/>
      <c r="E32" s="354"/>
      <c r="F32" s="354"/>
      <c r="G32" s="354"/>
      <c r="H32" s="354"/>
      <c r="I32" s="354"/>
      <c r="J32" s="354"/>
    </row>
    <row r="33" spans="1:10" x14ac:dyDescent="0.25">
      <c r="A33" s="354"/>
      <c r="B33" s="355"/>
      <c r="C33" s="355"/>
      <c r="D33" s="354"/>
      <c r="E33" s="354"/>
      <c r="F33" s="354"/>
      <c r="G33" s="354"/>
      <c r="H33" s="354"/>
      <c r="I33" s="354"/>
      <c r="J33" s="354"/>
    </row>
    <row r="34" spans="1:10" x14ac:dyDescent="0.25">
      <c r="A34" s="354"/>
      <c r="B34" s="355"/>
      <c r="C34" s="355"/>
      <c r="D34" s="354"/>
      <c r="E34" s="354"/>
      <c r="F34" s="354"/>
      <c r="G34" s="354"/>
      <c r="H34" s="354"/>
      <c r="I34" s="354"/>
      <c r="J34" s="354"/>
    </row>
    <row r="35" spans="1:10" x14ac:dyDescent="0.25">
      <c r="A35" s="354"/>
      <c r="B35" s="355"/>
      <c r="C35" s="355"/>
      <c r="D35" s="354"/>
      <c r="E35" s="354"/>
      <c r="F35" s="354"/>
      <c r="G35" s="354"/>
      <c r="H35" s="354"/>
      <c r="I35" s="354"/>
      <c r="J35" s="354"/>
    </row>
    <row r="36" spans="1:10" x14ac:dyDescent="0.25">
      <c r="A36" s="354"/>
      <c r="B36" s="355"/>
      <c r="C36" s="355"/>
      <c r="D36" s="354"/>
      <c r="E36" s="354"/>
      <c r="F36" s="354"/>
      <c r="G36" s="354"/>
      <c r="H36" s="354"/>
      <c r="I36" s="354"/>
      <c r="J36" s="354"/>
    </row>
    <row r="37" spans="1:10" x14ac:dyDescent="0.25">
      <c r="A37" s="354"/>
      <c r="B37" s="355"/>
      <c r="C37" s="355"/>
      <c r="D37" s="354"/>
      <c r="E37" s="354"/>
      <c r="F37" s="354"/>
      <c r="G37" s="354"/>
      <c r="H37" s="354"/>
      <c r="I37" s="354"/>
      <c r="J37" s="354"/>
    </row>
    <row r="38" spans="1:10" x14ac:dyDescent="0.25">
      <c r="A38" s="354"/>
      <c r="B38" s="355"/>
      <c r="C38" s="355"/>
      <c r="D38" s="354"/>
      <c r="E38" s="354"/>
      <c r="F38" s="354"/>
      <c r="G38" s="354"/>
      <c r="H38" s="354"/>
      <c r="I38" s="354"/>
      <c r="J38" s="354"/>
    </row>
    <row r="39" spans="1:10" x14ac:dyDescent="0.25">
      <c r="A39" s="354"/>
      <c r="B39" s="355"/>
      <c r="C39" s="355"/>
      <c r="D39" s="354"/>
      <c r="E39" s="354"/>
      <c r="F39" s="354"/>
      <c r="G39" s="354"/>
      <c r="H39" s="354"/>
      <c r="I39" s="354"/>
      <c r="J39" s="354"/>
    </row>
    <row r="40" spans="1:10" x14ac:dyDescent="0.25">
      <c r="A40" s="354"/>
      <c r="B40" s="355"/>
      <c r="C40" s="355"/>
      <c r="D40" s="354"/>
      <c r="E40" s="354"/>
      <c r="F40" s="354"/>
      <c r="G40" s="354"/>
      <c r="H40" s="354"/>
      <c r="I40" s="354"/>
      <c r="J40" s="354"/>
    </row>
    <row r="41" spans="1:10" x14ac:dyDescent="0.25">
      <c r="A41" s="354"/>
      <c r="B41" s="355"/>
      <c r="C41" s="355"/>
      <c r="D41" s="354"/>
      <c r="E41" s="354"/>
      <c r="F41" s="354"/>
      <c r="G41" s="354"/>
      <c r="H41" s="354"/>
      <c r="I41" s="354"/>
      <c r="J41" s="354"/>
    </row>
    <row r="42" spans="1:10" x14ac:dyDescent="0.25">
      <c r="A42" s="354"/>
      <c r="B42" s="355"/>
      <c r="C42" s="355"/>
      <c r="D42" s="354"/>
      <c r="E42" s="354"/>
      <c r="F42" s="354"/>
      <c r="G42" s="354"/>
      <c r="H42" s="354"/>
      <c r="I42" s="354"/>
      <c r="J42" s="354"/>
    </row>
    <row r="43" spans="1:10" x14ac:dyDescent="0.25">
      <c r="A43" s="354"/>
      <c r="B43" s="355"/>
      <c r="C43" s="355"/>
      <c r="D43" s="354"/>
      <c r="E43" s="354"/>
      <c r="F43" s="354"/>
      <c r="G43" s="354"/>
      <c r="H43" s="354"/>
      <c r="I43" s="354"/>
      <c r="J43" s="354"/>
    </row>
    <row r="44" spans="1:10" x14ac:dyDescent="0.25">
      <c r="A44" s="354"/>
      <c r="B44" s="355"/>
      <c r="C44" s="355"/>
      <c r="D44" s="354"/>
      <c r="E44" s="354"/>
      <c r="F44" s="354"/>
      <c r="G44" s="354"/>
      <c r="H44" s="354"/>
      <c r="I44" s="354"/>
      <c r="J44" s="354"/>
    </row>
    <row r="45" spans="1:10" x14ac:dyDescent="0.25">
      <c r="A45" s="354"/>
      <c r="B45" s="355"/>
      <c r="C45" s="355"/>
      <c r="D45" s="354"/>
      <c r="E45" s="354"/>
      <c r="F45" s="354"/>
      <c r="G45" s="354"/>
      <c r="H45" s="354"/>
      <c r="I45" s="354"/>
      <c r="J45" s="354"/>
    </row>
    <row r="46" spans="1:10" x14ac:dyDescent="0.25">
      <c r="A46" s="354"/>
      <c r="B46" s="355"/>
      <c r="C46" s="355"/>
      <c r="D46" s="354"/>
      <c r="E46" s="354"/>
      <c r="F46" s="354"/>
      <c r="G46" s="354"/>
      <c r="H46" s="354"/>
      <c r="I46" s="354"/>
      <c r="J46" s="354"/>
    </row>
    <row r="47" spans="1:10" x14ac:dyDescent="0.25">
      <c r="A47" s="354"/>
      <c r="B47" s="355"/>
      <c r="C47" s="355"/>
      <c r="D47" s="354"/>
      <c r="E47" s="354"/>
      <c r="F47" s="354"/>
      <c r="G47" s="354"/>
      <c r="H47" s="354"/>
      <c r="I47" s="354"/>
      <c r="J47" s="354"/>
    </row>
    <row r="48" spans="1:10" x14ac:dyDescent="0.25">
      <c r="A48" s="354"/>
      <c r="B48" s="355"/>
      <c r="C48" s="355"/>
      <c r="D48" s="354"/>
      <c r="E48" s="354"/>
      <c r="F48" s="354"/>
      <c r="G48" s="354"/>
      <c r="H48" s="354"/>
      <c r="I48" s="354"/>
      <c r="J48" s="354"/>
    </row>
    <row r="49" spans="1:10" x14ac:dyDescent="0.25">
      <c r="A49" s="356"/>
      <c r="B49" s="357"/>
      <c r="C49" s="357"/>
      <c r="D49" s="354"/>
      <c r="E49" s="354"/>
      <c r="F49" s="354"/>
      <c r="G49" s="354"/>
      <c r="H49" s="354"/>
      <c r="I49" s="354"/>
      <c r="J49" s="354"/>
    </row>
  </sheetData>
  <mergeCells count="14">
    <mergeCell ref="D7:E7"/>
    <mergeCell ref="F7:G7"/>
    <mergeCell ref="H7:H8"/>
    <mergeCell ref="A23:J23"/>
    <mergeCell ref="A1:J1"/>
    <mergeCell ref="A2:J2"/>
    <mergeCell ref="A3:J3"/>
    <mergeCell ref="A4:J4"/>
    <mergeCell ref="A6:A8"/>
    <mergeCell ref="B6:B8"/>
    <mergeCell ref="C6:C8"/>
    <mergeCell ref="D6:H6"/>
    <mergeCell ref="I6:I8"/>
    <mergeCell ref="J6:J8"/>
  </mergeCells>
  <phoneticPr fontId="4" type="noConversion"/>
  <printOptions horizontalCentered="1"/>
  <pageMargins left="0.47244094488188981" right="0.47244094488188981" top="0.39370078740157483" bottom="0.59055118110236227" header="0.39370078740157483" footer="0.39370078740157483"/>
  <pageSetup paperSize="9" scale="87" firstPageNumber="18" fitToHeight="0" orientation="portrait" r:id="rId1"/>
  <headerFooter alignWithMargins="0">
    <oddFooter xml:space="preserve">&amp;C&amp;"Times New Roman,標準"&amp;14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工作表6">
    <pageSetUpPr fitToPage="1"/>
  </sheetPr>
  <dimension ref="A1:G61"/>
  <sheetViews>
    <sheetView showZeros="0" view="pageBreakPreview" zoomScaleNormal="100" zoomScaleSheetLayoutView="100" workbookViewId="0">
      <selection sqref="A1:XFD1048576"/>
    </sheetView>
  </sheetViews>
  <sheetFormatPr defaultRowHeight="15.75" x14ac:dyDescent="0.25"/>
  <cols>
    <col min="1" max="1" width="43.125" style="44" customWidth="1"/>
    <col min="2" max="2" width="20.625" style="44" customWidth="1"/>
    <col min="3" max="3" width="20.625" style="64" customWidth="1"/>
    <col min="4" max="16384" width="9" style="44"/>
  </cols>
  <sheetData>
    <row r="1" spans="1:7" s="2" customFormat="1" ht="26.45" customHeight="1" x14ac:dyDescent="0.4">
      <c r="A1" s="364" t="s">
        <v>44</v>
      </c>
      <c r="B1" s="364"/>
      <c r="C1" s="364"/>
      <c r="D1" s="35"/>
      <c r="E1" s="35"/>
      <c r="F1" s="36"/>
      <c r="G1" s="36"/>
    </row>
    <row r="2" spans="1:7" s="2" customFormat="1" ht="24.95" customHeight="1" x14ac:dyDescent="0.4">
      <c r="A2" s="364" t="s">
        <v>45</v>
      </c>
      <c r="B2" s="364"/>
      <c r="C2" s="364"/>
      <c r="D2" s="35"/>
      <c r="E2" s="35"/>
      <c r="F2" s="36"/>
      <c r="G2" s="36"/>
    </row>
    <row r="3" spans="1:7" s="2" customFormat="1" ht="24.95" customHeight="1" x14ac:dyDescent="0.4">
      <c r="A3" s="365" t="s">
        <v>46</v>
      </c>
      <c r="B3" s="365"/>
      <c r="C3" s="365"/>
      <c r="D3" s="37"/>
      <c r="E3" s="37"/>
      <c r="F3" s="38"/>
      <c r="G3" s="38"/>
    </row>
    <row r="4" spans="1:7" s="2" customFormat="1" ht="20.100000000000001" customHeight="1" x14ac:dyDescent="0.25">
      <c r="A4" s="366" t="s">
        <v>47</v>
      </c>
      <c r="B4" s="366"/>
      <c r="C4" s="366"/>
      <c r="D4" s="39"/>
      <c r="E4" s="39"/>
      <c r="F4" s="39"/>
      <c r="G4" s="39"/>
    </row>
    <row r="5" spans="1:7" s="2" customFormat="1" ht="20.100000000000001" customHeight="1" x14ac:dyDescent="0.25">
      <c r="A5" s="40"/>
      <c r="B5" s="40"/>
      <c r="C5" s="41" t="s">
        <v>48</v>
      </c>
      <c r="D5" s="40"/>
      <c r="E5" s="41"/>
      <c r="G5" s="41"/>
    </row>
    <row r="6" spans="1:7" ht="24" customHeight="1" x14ac:dyDescent="0.25">
      <c r="A6" s="42" t="s">
        <v>49</v>
      </c>
      <c r="B6" s="43" t="s">
        <v>50</v>
      </c>
      <c r="C6" s="43" t="s">
        <v>51</v>
      </c>
    </row>
    <row r="7" spans="1:7" ht="24" customHeight="1" x14ac:dyDescent="0.25">
      <c r="A7" s="45" t="s">
        <v>52</v>
      </c>
      <c r="B7" s="46"/>
      <c r="C7" s="47"/>
    </row>
    <row r="8" spans="1:7" ht="24" customHeight="1" x14ac:dyDescent="0.25">
      <c r="A8" s="48" t="s">
        <v>53</v>
      </c>
      <c r="B8" s="49">
        <v>1913732</v>
      </c>
      <c r="C8" s="50"/>
    </row>
    <row r="9" spans="1:7" ht="24" customHeight="1" x14ac:dyDescent="0.25">
      <c r="A9" s="51" t="s">
        <v>54</v>
      </c>
      <c r="B9" s="49">
        <f>SUM(B10:B12)</f>
        <v>-30220</v>
      </c>
      <c r="C9" s="50"/>
    </row>
    <row r="10" spans="1:7" ht="24" customHeight="1" x14ac:dyDescent="0.25">
      <c r="A10" s="48" t="s">
        <v>55</v>
      </c>
      <c r="B10" s="49"/>
      <c r="C10" s="50"/>
    </row>
    <row r="11" spans="1:7" ht="24" customHeight="1" x14ac:dyDescent="0.25">
      <c r="A11" s="48" t="s">
        <v>56</v>
      </c>
      <c r="B11" s="49">
        <v>-40776</v>
      </c>
      <c r="C11" s="50"/>
    </row>
    <row r="12" spans="1:7" ht="24" customHeight="1" x14ac:dyDescent="0.25">
      <c r="A12" s="48" t="s">
        <v>57</v>
      </c>
      <c r="B12" s="49">
        <v>10556</v>
      </c>
      <c r="C12" s="50"/>
    </row>
    <row r="13" spans="1:7" ht="24" customHeight="1" x14ac:dyDescent="0.25">
      <c r="A13" s="52" t="s">
        <v>58</v>
      </c>
      <c r="B13" s="49">
        <f>SUM(B8:B9)</f>
        <v>1883512</v>
      </c>
      <c r="C13" s="50"/>
    </row>
    <row r="14" spans="1:7" ht="24" customHeight="1" x14ac:dyDescent="0.25">
      <c r="A14" s="53" t="s">
        <v>59</v>
      </c>
      <c r="B14" s="49"/>
      <c r="C14" s="50"/>
    </row>
    <row r="15" spans="1:7" ht="24" customHeight="1" x14ac:dyDescent="0.25">
      <c r="A15" s="51" t="s">
        <v>60</v>
      </c>
      <c r="B15" s="49"/>
      <c r="C15" s="50"/>
    </row>
    <row r="16" spans="1:7" ht="24" customHeight="1" x14ac:dyDescent="0.25">
      <c r="A16" s="54" t="s">
        <v>61</v>
      </c>
      <c r="B16" s="49"/>
      <c r="C16" s="50"/>
    </row>
    <row r="17" spans="1:4" ht="24" customHeight="1" x14ac:dyDescent="0.25">
      <c r="A17" s="54" t="s">
        <v>62</v>
      </c>
      <c r="B17" s="49"/>
      <c r="C17" s="50"/>
    </row>
    <row r="18" spans="1:4" ht="24" customHeight="1" x14ac:dyDescent="0.25">
      <c r="A18" s="54" t="s">
        <v>63</v>
      </c>
      <c r="B18" s="49">
        <v>83410</v>
      </c>
      <c r="C18" s="50"/>
    </row>
    <row r="19" spans="1:4" ht="24" customHeight="1" x14ac:dyDescent="0.25">
      <c r="A19" s="54" t="s">
        <v>64</v>
      </c>
      <c r="B19" s="55"/>
      <c r="C19" s="50"/>
      <c r="D19" s="56"/>
    </row>
    <row r="20" spans="1:4" ht="24" customHeight="1" x14ac:dyDescent="0.25">
      <c r="A20" s="51" t="s">
        <v>65</v>
      </c>
      <c r="B20" s="49"/>
      <c r="C20" s="50"/>
    </row>
    <row r="21" spans="1:4" ht="24" customHeight="1" x14ac:dyDescent="0.25">
      <c r="A21" s="54" t="s">
        <v>66</v>
      </c>
      <c r="B21" s="49"/>
      <c r="C21" s="50"/>
    </row>
    <row r="22" spans="1:4" ht="24" customHeight="1" x14ac:dyDescent="0.25">
      <c r="A22" s="51" t="s">
        <v>67</v>
      </c>
      <c r="B22" s="49"/>
      <c r="C22" s="50"/>
    </row>
    <row r="23" spans="1:4" ht="24" customHeight="1" x14ac:dyDescent="0.25">
      <c r="A23" s="51" t="s">
        <v>68</v>
      </c>
      <c r="B23" s="49">
        <v>-1508930</v>
      </c>
      <c r="C23" s="50"/>
    </row>
    <row r="24" spans="1:4" ht="24" customHeight="1" x14ac:dyDescent="0.25">
      <c r="A24" s="51" t="s">
        <v>69</v>
      </c>
      <c r="B24" s="49"/>
      <c r="C24" s="50"/>
    </row>
    <row r="25" spans="1:4" ht="24" customHeight="1" x14ac:dyDescent="0.25">
      <c r="A25" s="52" t="s">
        <v>70</v>
      </c>
      <c r="B25" s="49">
        <f>SUM(B15:B24)</f>
        <v>-1425520</v>
      </c>
      <c r="C25" s="50"/>
    </row>
    <row r="26" spans="1:4" ht="24" customHeight="1" x14ac:dyDescent="0.25">
      <c r="A26" s="53" t="s">
        <v>71</v>
      </c>
      <c r="B26" s="49">
        <f>SUM(B13,B25)</f>
        <v>457992</v>
      </c>
      <c r="C26" s="50"/>
    </row>
    <row r="27" spans="1:4" ht="24" customHeight="1" x14ac:dyDescent="0.25">
      <c r="A27" s="53" t="s">
        <v>72</v>
      </c>
      <c r="B27" s="49">
        <f>3392018-1272320+1</f>
        <v>2119699</v>
      </c>
      <c r="C27" s="50"/>
    </row>
    <row r="28" spans="1:4" ht="24" customHeight="1" x14ac:dyDescent="0.25">
      <c r="A28" s="57" t="s">
        <v>73</v>
      </c>
      <c r="B28" s="58">
        <f>SUM(B26:B27)</f>
        <v>2577691</v>
      </c>
      <c r="C28" s="59"/>
    </row>
    <row r="29" spans="1:4" ht="24" customHeight="1" x14ac:dyDescent="0.25">
      <c r="B29" s="60"/>
      <c r="C29" s="61"/>
    </row>
    <row r="30" spans="1:4" ht="29.45" customHeight="1" x14ac:dyDescent="0.25">
      <c r="B30" s="60"/>
      <c r="C30" s="61"/>
    </row>
    <row r="31" spans="1:4" ht="29.45" customHeight="1" x14ac:dyDescent="0.25">
      <c r="B31" s="60"/>
      <c r="C31" s="61"/>
    </row>
    <row r="32" spans="1:4" ht="29.45" customHeight="1" x14ac:dyDescent="0.25">
      <c r="B32" s="60"/>
      <c r="C32" s="61"/>
    </row>
    <row r="33" spans="1:3" ht="29.45" customHeight="1" x14ac:dyDescent="0.25">
      <c r="B33" s="60"/>
      <c r="C33" s="61"/>
    </row>
    <row r="34" spans="1:3" ht="29.45" customHeight="1" x14ac:dyDescent="0.25">
      <c r="B34" s="60"/>
      <c r="C34" s="61"/>
    </row>
    <row r="35" spans="1:3" ht="29.45" customHeight="1" x14ac:dyDescent="0.25">
      <c r="B35" s="60"/>
      <c r="C35" s="61"/>
    </row>
    <row r="36" spans="1:3" ht="29.45" customHeight="1" x14ac:dyDescent="0.25">
      <c r="A36" s="62"/>
      <c r="B36" s="60"/>
      <c r="C36" s="61"/>
    </row>
    <row r="37" spans="1:3" ht="17.45" customHeight="1" x14ac:dyDescent="0.25">
      <c r="B37" s="60"/>
      <c r="C37" s="61"/>
    </row>
    <row r="38" spans="1:3" ht="17.45" customHeight="1" x14ac:dyDescent="0.25">
      <c r="B38" s="60"/>
      <c r="C38" s="61"/>
    </row>
    <row r="39" spans="1:3" ht="17.45" customHeight="1" x14ac:dyDescent="0.25">
      <c r="B39" s="60"/>
      <c r="C39" s="61"/>
    </row>
    <row r="40" spans="1:3" ht="17.45" customHeight="1" x14ac:dyDescent="0.25">
      <c r="B40" s="60"/>
      <c r="C40" s="61"/>
    </row>
    <row r="41" spans="1:3" ht="17.45" customHeight="1" x14ac:dyDescent="0.25">
      <c r="B41" s="60"/>
      <c r="C41" s="61"/>
    </row>
    <row r="42" spans="1:3" ht="17.45" customHeight="1" x14ac:dyDescent="0.25">
      <c r="B42" s="60"/>
      <c r="C42" s="61"/>
    </row>
    <row r="43" spans="1:3" ht="17.45" customHeight="1" x14ac:dyDescent="0.25">
      <c r="B43" s="60"/>
      <c r="C43" s="61"/>
    </row>
    <row r="44" spans="1:3" ht="17.45" customHeight="1" x14ac:dyDescent="0.25">
      <c r="B44" s="60"/>
      <c r="C44" s="61"/>
    </row>
    <row r="45" spans="1:3" ht="17.45" customHeight="1" x14ac:dyDescent="0.25">
      <c r="B45" s="60"/>
      <c r="C45" s="61"/>
    </row>
    <row r="46" spans="1:3" ht="17.45" customHeight="1" x14ac:dyDescent="0.25">
      <c r="B46" s="60"/>
      <c r="C46" s="61"/>
    </row>
    <row r="47" spans="1:3" ht="17.45" customHeight="1" x14ac:dyDescent="0.25">
      <c r="B47" s="60"/>
      <c r="C47" s="61"/>
    </row>
    <row r="48" spans="1:3" ht="17.45" customHeight="1" x14ac:dyDescent="0.25">
      <c r="B48" s="60"/>
      <c r="C48" s="61"/>
    </row>
    <row r="49" spans="1:3" ht="17.45" customHeight="1" x14ac:dyDescent="0.25">
      <c r="B49" s="60"/>
      <c r="C49" s="61"/>
    </row>
    <row r="50" spans="1:3" ht="17.45" customHeight="1" x14ac:dyDescent="0.25">
      <c r="B50" s="60"/>
      <c r="C50" s="61"/>
    </row>
    <row r="51" spans="1:3" ht="17.45" customHeight="1" x14ac:dyDescent="0.25">
      <c r="B51" s="60"/>
      <c r="C51" s="61"/>
    </row>
    <row r="52" spans="1:3" ht="17.45" customHeight="1" x14ac:dyDescent="0.25">
      <c r="B52" s="60"/>
      <c r="C52" s="61"/>
    </row>
    <row r="53" spans="1:3" ht="17.45" customHeight="1" x14ac:dyDescent="0.25">
      <c r="B53" s="60"/>
      <c r="C53" s="61"/>
    </row>
    <row r="54" spans="1:3" ht="17.45" customHeight="1" x14ac:dyDescent="0.25">
      <c r="B54" s="60"/>
      <c r="C54" s="61"/>
    </row>
    <row r="55" spans="1:3" ht="17.45" customHeight="1" x14ac:dyDescent="0.25">
      <c r="B55" s="60"/>
      <c r="C55" s="61"/>
    </row>
    <row r="56" spans="1:3" ht="17.45" customHeight="1" x14ac:dyDescent="0.25">
      <c r="B56" s="60"/>
      <c r="C56" s="61"/>
    </row>
    <row r="57" spans="1:3" ht="17.45" customHeight="1" x14ac:dyDescent="0.25">
      <c r="A57" s="62"/>
      <c r="B57" s="63"/>
      <c r="C57" s="61"/>
    </row>
    <row r="58" spans="1:3" ht="17.45" customHeight="1" x14ac:dyDescent="0.25">
      <c r="A58" s="62"/>
      <c r="B58" s="63"/>
      <c r="C58" s="61"/>
    </row>
    <row r="59" spans="1:3" ht="17.45" customHeight="1" x14ac:dyDescent="0.25">
      <c r="A59" s="62"/>
      <c r="B59" s="63"/>
      <c r="C59" s="61"/>
    </row>
    <row r="60" spans="1:3" x14ac:dyDescent="0.25">
      <c r="A60" s="62"/>
      <c r="B60" s="63"/>
      <c r="C60" s="61"/>
    </row>
    <row r="61" spans="1:3" x14ac:dyDescent="0.25">
      <c r="B61" s="60"/>
      <c r="C61" s="61"/>
    </row>
  </sheetData>
  <mergeCells count="4">
    <mergeCell ref="A1:C1"/>
    <mergeCell ref="A2:C2"/>
    <mergeCell ref="A3:C3"/>
    <mergeCell ref="A4:C4"/>
  </mergeCells>
  <phoneticPr fontId="4" type="noConversion"/>
  <printOptions horizontalCentered="1"/>
  <pageMargins left="0.47244094488188981" right="0.47244094488188981" top="0.39370078740157483" bottom="0.59055118110236227" header="0.39370078740157483" footer="0.39370078740157483"/>
  <pageSetup paperSize="9" firstPageNumber="6" fitToHeight="0" orientation="portrait" blackAndWhite="1"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工作表4">
    <pageSetUpPr fitToPage="1"/>
  </sheetPr>
  <dimension ref="A1:G39"/>
  <sheetViews>
    <sheetView view="pageBreakPreview" topLeftCell="A13" zoomScaleNormal="100" zoomScaleSheetLayoutView="100" workbookViewId="0">
      <selection sqref="A1:XFD1048576"/>
    </sheetView>
  </sheetViews>
  <sheetFormatPr defaultRowHeight="16.5" x14ac:dyDescent="0.25"/>
  <cols>
    <col min="1" max="1" width="20.375" style="65" customWidth="1"/>
    <col min="2" max="2" width="5.375" style="65" bestFit="1" customWidth="1"/>
    <col min="3" max="4" width="8.75" style="65" customWidth="1"/>
    <col min="5" max="5" width="11.25" style="65" customWidth="1"/>
    <col min="6" max="6" width="4.75" style="65" customWidth="1"/>
    <col min="7" max="7" width="29.25" style="65" customWidth="1"/>
    <col min="8" max="8" width="9" style="65" customWidth="1"/>
    <col min="9" max="16384" width="9" style="65"/>
  </cols>
  <sheetData>
    <row r="1" spans="1:7" ht="25.7" customHeight="1" x14ac:dyDescent="0.4">
      <c r="A1" s="360" t="s">
        <v>74</v>
      </c>
      <c r="B1" s="360"/>
      <c r="C1" s="360"/>
      <c r="D1" s="360"/>
      <c r="E1" s="360"/>
      <c r="F1" s="360"/>
      <c r="G1" s="360"/>
    </row>
    <row r="2" spans="1:7" ht="25.7" customHeight="1" x14ac:dyDescent="0.4">
      <c r="A2" s="360" t="s">
        <v>75</v>
      </c>
      <c r="B2" s="360"/>
      <c r="C2" s="360"/>
      <c r="D2" s="360"/>
      <c r="E2" s="360"/>
      <c r="F2" s="360"/>
      <c r="G2" s="360"/>
    </row>
    <row r="3" spans="1:7" ht="25.7" customHeight="1" x14ac:dyDescent="0.4">
      <c r="A3" s="361" t="s">
        <v>76</v>
      </c>
      <c r="B3" s="361"/>
      <c r="C3" s="361"/>
      <c r="D3" s="361"/>
      <c r="E3" s="361"/>
      <c r="F3" s="361"/>
      <c r="G3" s="361"/>
    </row>
    <row r="4" spans="1:7" ht="18" customHeight="1" x14ac:dyDescent="0.25">
      <c r="A4" s="369" t="s">
        <v>77</v>
      </c>
      <c r="B4" s="369"/>
      <c r="C4" s="369"/>
      <c r="D4" s="369"/>
      <c r="E4" s="369"/>
      <c r="F4" s="369"/>
      <c r="G4" s="369"/>
    </row>
    <row r="5" spans="1:7" ht="18" customHeight="1" x14ac:dyDescent="0.3">
      <c r="A5" s="66" t="s">
        <v>78</v>
      </c>
      <c r="B5" s="66"/>
      <c r="C5" s="369"/>
      <c r="D5" s="370"/>
      <c r="E5" s="370"/>
      <c r="F5" s="67"/>
      <c r="G5" s="68" t="s">
        <v>79</v>
      </c>
    </row>
    <row r="6" spans="1:7" ht="24" customHeight="1" x14ac:dyDescent="0.25">
      <c r="A6" s="371" t="s">
        <v>80</v>
      </c>
      <c r="B6" s="374" t="s">
        <v>81</v>
      </c>
      <c r="C6" s="377" t="s">
        <v>82</v>
      </c>
      <c r="D6" s="377"/>
      <c r="E6" s="377"/>
      <c r="F6" s="378" t="s">
        <v>83</v>
      </c>
      <c r="G6" s="379"/>
    </row>
    <row r="7" spans="1:7" ht="24" customHeight="1" x14ac:dyDescent="0.25">
      <c r="A7" s="372"/>
      <c r="B7" s="375"/>
      <c r="C7" s="69" t="s">
        <v>84</v>
      </c>
      <c r="D7" s="384" t="s">
        <v>85</v>
      </c>
      <c r="E7" s="386" t="s">
        <v>86</v>
      </c>
      <c r="F7" s="380"/>
      <c r="G7" s="381"/>
    </row>
    <row r="8" spans="1:7" ht="24" customHeight="1" x14ac:dyDescent="0.25">
      <c r="A8" s="373"/>
      <c r="B8" s="376"/>
      <c r="C8" s="70" t="s">
        <v>87</v>
      </c>
      <c r="D8" s="385"/>
      <c r="E8" s="387"/>
      <c r="F8" s="382"/>
      <c r="G8" s="383"/>
    </row>
    <row r="9" spans="1:7" ht="30" customHeight="1" x14ac:dyDescent="0.25">
      <c r="A9" s="71" t="s">
        <v>88</v>
      </c>
      <c r="B9" s="72" t="s">
        <v>89</v>
      </c>
      <c r="C9" s="73"/>
      <c r="D9" s="73"/>
      <c r="E9" s="74">
        <f>SUM(E10)</f>
        <v>4707071</v>
      </c>
      <c r="F9" s="75"/>
      <c r="G9" s="76"/>
    </row>
    <row r="10" spans="1:7" ht="39.950000000000003" customHeight="1" x14ac:dyDescent="0.25">
      <c r="A10" s="77" t="s">
        <v>90</v>
      </c>
      <c r="B10" s="78" t="s">
        <v>91</v>
      </c>
      <c r="C10" s="79"/>
      <c r="D10" s="79"/>
      <c r="E10" s="80">
        <v>4707071</v>
      </c>
      <c r="F10" s="388" t="s">
        <v>92</v>
      </c>
      <c r="G10" s="389"/>
    </row>
    <row r="11" spans="1:7" ht="30" customHeight="1" x14ac:dyDescent="0.25">
      <c r="A11" s="81" t="s">
        <v>93</v>
      </c>
      <c r="B11" s="72" t="s">
        <v>89</v>
      </c>
      <c r="C11" s="73"/>
      <c r="D11" s="73"/>
      <c r="E11" s="74">
        <f>SUM(E12:E13)</f>
        <v>41455</v>
      </c>
      <c r="F11" s="82"/>
      <c r="G11" s="76"/>
    </row>
    <row r="12" spans="1:7" ht="39.950000000000003" customHeight="1" x14ac:dyDescent="0.25">
      <c r="A12" s="77" t="s">
        <v>94</v>
      </c>
      <c r="B12" s="78" t="s">
        <v>91</v>
      </c>
      <c r="C12" s="79"/>
      <c r="D12" s="79"/>
      <c r="E12" s="80">
        <v>13308</v>
      </c>
      <c r="F12" s="367" t="s">
        <v>95</v>
      </c>
      <c r="G12" s="368"/>
    </row>
    <row r="13" spans="1:7" ht="30" customHeight="1" x14ac:dyDescent="0.25">
      <c r="A13" s="77" t="s">
        <v>96</v>
      </c>
      <c r="B13" s="78" t="s">
        <v>91</v>
      </c>
      <c r="C13" s="79"/>
      <c r="D13" s="79"/>
      <c r="E13" s="80">
        <v>28147</v>
      </c>
      <c r="F13" s="367" t="s">
        <v>97</v>
      </c>
      <c r="G13" s="368"/>
    </row>
    <row r="14" spans="1:7" ht="30" customHeight="1" x14ac:dyDescent="0.25">
      <c r="A14" s="81" t="s">
        <v>98</v>
      </c>
      <c r="B14" s="72" t="s">
        <v>89</v>
      </c>
      <c r="C14" s="73"/>
      <c r="D14" s="73"/>
      <c r="E14" s="74">
        <f>SUM(E15)</f>
        <v>6978000</v>
      </c>
      <c r="F14" s="82"/>
      <c r="G14" s="76"/>
    </row>
    <row r="15" spans="1:7" ht="30" customHeight="1" x14ac:dyDescent="0.25">
      <c r="A15" s="83" t="s">
        <v>99</v>
      </c>
      <c r="B15" s="78" t="s">
        <v>91</v>
      </c>
      <c r="C15" s="79"/>
      <c r="D15" s="79"/>
      <c r="E15" s="80">
        <v>6978000</v>
      </c>
      <c r="F15" s="390" t="s">
        <v>100</v>
      </c>
      <c r="G15" s="391"/>
    </row>
    <row r="16" spans="1:7" ht="39.950000000000003" customHeight="1" x14ac:dyDescent="0.25">
      <c r="A16" s="83"/>
      <c r="B16" s="78"/>
      <c r="C16" s="79"/>
      <c r="D16" s="79"/>
      <c r="E16" s="80"/>
      <c r="F16" s="84" t="s">
        <v>101</v>
      </c>
      <c r="G16" s="76" t="s">
        <v>102</v>
      </c>
    </row>
    <row r="17" spans="1:7" ht="39.950000000000003" customHeight="1" x14ac:dyDescent="0.25">
      <c r="A17" s="83"/>
      <c r="B17" s="78"/>
      <c r="C17" s="79"/>
      <c r="D17" s="79"/>
      <c r="E17" s="80"/>
      <c r="F17" s="85" t="s">
        <v>103</v>
      </c>
      <c r="G17" s="76" t="s">
        <v>104</v>
      </c>
    </row>
    <row r="18" spans="1:7" ht="39.950000000000003" customHeight="1" x14ac:dyDescent="0.25">
      <c r="A18" s="83"/>
      <c r="B18" s="78"/>
      <c r="C18" s="79"/>
      <c r="D18" s="79"/>
      <c r="E18" s="80"/>
      <c r="F18" s="85" t="s">
        <v>105</v>
      </c>
      <c r="G18" s="76" t="s">
        <v>106</v>
      </c>
    </row>
    <row r="19" spans="1:7" ht="30" customHeight="1" x14ac:dyDescent="0.25">
      <c r="A19" s="81" t="s">
        <v>107</v>
      </c>
      <c r="B19" s="72" t="s">
        <v>89</v>
      </c>
      <c r="C19" s="73"/>
      <c r="D19" s="73"/>
      <c r="E19" s="74">
        <f>SUM(E20)</f>
        <v>179235</v>
      </c>
      <c r="F19" s="82"/>
      <c r="G19" s="76"/>
    </row>
    <row r="20" spans="1:7" ht="39.950000000000003" customHeight="1" x14ac:dyDescent="0.25">
      <c r="A20" s="77" t="s">
        <v>108</v>
      </c>
      <c r="B20" s="78" t="s">
        <v>91</v>
      </c>
      <c r="C20" s="79"/>
      <c r="D20" s="79"/>
      <c r="E20" s="80">
        <v>179235</v>
      </c>
      <c r="F20" s="367" t="s">
        <v>109</v>
      </c>
      <c r="G20" s="368"/>
    </row>
    <row r="21" spans="1:7" ht="30" customHeight="1" x14ac:dyDescent="0.25">
      <c r="A21" s="86" t="s">
        <v>110</v>
      </c>
      <c r="B21" s="87"/>
      <c r="C21" s="88"/>
      <c r="D21" s="88"/>
      <c r="E21" s="89">
        <f>SUM(E9,E11,E14,E19)</f>
        <v>11905761</v>
      </c>
      <c r="F21" s="90"/>
      <c r="G21" s="91"/>
    </row>
    <row r="22" spans="1:7" ht="24" customHeight="1" x14ac:dyDescent="0.25"/>
    <row r="23" spans="1:7" ht="24" customHeight="1" x14ac:dyDescent="0.25"/>
    <row r="24" spans="1:7" ht="24" customHeight="1" x14ac:dyDescent="0.25"/>
    <row r="25" spans="1:7" ht="24" customHeight="1" x14ac:dyDescent="0.25"/>
    <row r="26" spans="1:7" ht="24" customHeight="1" x14ac:dyDescent="0.25"/>
    <row r="27" spans="1:7" ht="24" customHeight="1" x14ac:dyDescent="0.25"/>
    <row r="28" spans="1:7" ht="24" customHeight="1" x14ac:dyDescent="0.25"/>
    <row r="29" spans="1:7" ht="24" customHeight="1" x14ac:dyDescent="0.25"/>
    <row r="30" spans="1:7" ht="24" customHeight="1" x14ac:dyDescent="0.25"/>
    <row r="31" spans="1:7" ht="24" customHeight="1" x14ac:dyDescent="0.25"/>
    <row r="32" spans="1:7" ht="24" customHeight="1" x14ac:dyDescent="0.25"/>
    <row r="33" ht="24" customHeight="1" x14ac:dyDescent="0.25"/>
    <row r="34" ht="24" customHeight="1" x14ac:dyDescent="0.25"/>
    <row r="35" ht="24" customHeight="1" x14ac:dyDescent="0.25"/>
    <row r="36" ht="24" customHeight="1" x14ac:dyDescent="0.25"/>
    <row r="37" ht="24" customHeight="1" x14ac:dyDescent="0.25"/>
    <row r="38" ht="24" customHeight="1" x14ac:dyDescent="0.25"/>
    <row r="39" ht="24" customHeight="1" x14ac:dyDescent="0.25"/>
  </sheetData>
  <mergeCells count="16">
    <mergeCell ref="F20:G20"/>
    <mergeCell ref="A1:G1"/>
    <mergeCell ref="A2:G2"/>
    <mergeCell ref="A3:G3"/>
    <mergeCell ref="A4:G4"/>
    <mergeCell ref="C5:E5"/>
    <mergeCell ref="A6:A8"/>
    <mergeCell ref="B6:B8"/>
    <mergeCell ref="C6:E6"/>
    <mergeCell ref="F6:G8"/>
    <mergeCell ref="D7:D8"/>
    <mergeCell ref="E7:E8"/>
    <mergeCell ref="F10:G10"/>
    <mergeCell ref="F12:G12"/>
    <mergeCell ref="F13:G13"/>
    <mergeCell ref="F15:G15"/>
  </mergeCells>
  <phoneticPr fontId="4" type="noConversion"/>
  <printOptions horizontalCentered="1"/>
  <pageMargins left="0.47244094488188981" right="0.47244094488188981" top="0.39370078740157483" bottom="0.59055118110236227" header="0.39370078740157483" footer="0.39370078740157483"/>
  <pageSetup paperSize="9" firstPageNumber="7" fitToHeight="0" orientation="portrait" blackAndWhite="1" r:id="rId1"/>
  <headerFooter alignWithMargins="0">
    <oddHeader xml:space="preserve">&amp;R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4"/>
  <sheetViews>
    <sheetView showZeros="0" view="pageBreakPreview" topLeftCell="A72" zoomScaleNormal="100" zoomScaleSheetLayoutView="100" workbookViewId="0">
      <selection activeCell="E10" sqref="E10:F10"/>
    </sheetView>
  </sheetViews>
  <sheetFormatPr defaultRowHeight="15.75" x14ac:dyDescent="0.25"/>
  <cols>
    <col min="1" max="1" width="11" style="2" customWidth="1"/>
    <col min="2" max="2" width="18.375" style="2" customWidth="1"/>
    <col min="3" max="3" width="11" style="2" customWidth="1"/>
    <col min="4" max="4" width="10.75" style="2" customWidth="1"/>
    <col min="5" max="5" width="7" style="159" customWidth="1"/>
    <col min="6" max="6" width="34" style="161" customWidth="1"/>
    <col min="7" max="7" width="9" style="2"/>
    <col min="8" max="8" width="8.5" style="2" customWidth="1"/>
    <col min="9" max="16384" width="9" style="2"/>
  </cols>
  <sheetData>
    <row r="1" spans="1:6" ht="25.9" customHeight="1" x14ac:dyDescent="0.4">
      <c r="A1" s="360" t="s">
        <v>111</v>
      </c>
      <c r="B1" s="394"/>
      <c r="C1" s="394"/>
      <c r="D1" s="394"/>
      <c r="E1" s="394"/>
      <c r="F1" s="394"/>
    </row>
    <row r="2" spans="1:6" ht="25.9" customHeight="1" x14ac:dyDescent="0.4">
      <c r="A2" s="360" t="s">
        <v>112</v>
      </c>
      <c r="B2" s="394"/>
      <c r="C2" s="394"/>
      <c r="D2" s="394"/>
      <c r="E2" s="394"/>
      <c r="F2" s="394"/>
    </row>
    <row r="3" spans="1:6" ht="25.9" customHeight="1" x14ac:dyDescent="0.4">
      <c r="A3" s="361" t="s">
        <v>113</v>
      </c>
      <c r="B3" s="395"/>
      <c r="C3" s="395"/>
      <c r="D3" s="395"/>
      <c r="E3" s="395"/>
      <c r="F3" s="395"/>
    </row>
    <row r="4" spans="1:6" ht="18" customHeight="1" x14ac:dyDescent="0.25">
      <c r="A4" s="396" t="s">
        <v>114</v>
      </c>
      <c r="B4" s="397"/>
      <c r="C4" s="397"/>
      <c r="D4" s="397"/>
      <c r="E4" s="397"/>
      <c r="F4" s="397"/>
    </row>
    <row r="5" spans="1:6" ht="18" customHeight="1" x14ac:dyDescent="0.35">
      <c r="A5" s="92"/>
      <c r="B5" s="93"/>
      <c r="C5" s="93"/>
      <c r="D5" s="93"/>
      <c r="E5" s="94"/>
      <c r="F5" s="95" t="s">
        <v>115</v>
      </c>
    </row>
    <row r="6" spans="1:6" ht="44.65" customHeight="1" x14ac:dyDescent="0.25">
      <c r="A6" s="96" t="s">
        <v>116</v>
      </c>
      <c r="B6" s="96" t="s">
        <v>117</v>
      </c>
      <c r="C6" s="96" t="s">
        <v>118</v>
      </c>
      <c r="D6" s="96" t="s">
        <v>119</v>
      </c>
      <c r="E6" s="398" t="s">
        <v>120</v>
      </c>
      <c r="F6" s="399"/>
    </row>
    <row r="7" spans="1:6" s="99" customFormat="1" ht="54.75" customHeight="1" x14ac:dyDescent="0.25">
      <c r="A7" s="97">
        <f>SUM(A8,A61,A63,A67,A69,A97)-1</f>
        <v>4892829</v>
      </c>
      <c r="B7" s="98" t="s">
        <v>121</v>
      </c>
      <c r="C7" s="97">
        <f>C8+C63+C69+C97</f>
        <v>9990153</v>
      </c>
      <c r="D7" s="97">
        <f>D8+D63+D69+D97</f>
        <v>9259026</v>
      </c>
      <c r="E7" s="392" t="s">
        <v>122</v>
      </c>
      <c r="F7" s="393"/>
    </row>
    <row r="8" spans="1:6" s="99" customFormat="1" ht="24.95" customHeight="1" x14ac:dyDescent="0.25">
      <c r="A8" s="100">
        <f>SUM(A9,A10,A23,A24,A25,A59,A60)+1</f>
        <v>704206</v>
      </c>
      <c r="B8" s="101" t="s">
        <v>123</v>
      </c>
      <c r="C8" s="100">
        <f>C9+C10+C23+C24+C25+C59+C60</f>
        <v>937436</v>
      </c>
      <c r="D8" s="100">
        <f>D9+D10+D23+D24+D25+D59+D60</f>
        <v>877974</v>
      </c>
      <c r="E8" s="102"/>
      <c r="F8" s="103" t="s">
        <v>124</v>
      </c>
    </row>
    <row r="9" spans="1:6" s="99" customFormat="1" ht="32.65" hidden="1" customHeight="1" x14ac:dyDescent="0.25">
      <c r="A9" s="100"/>
      <c r="B9" s="101" t="s">
        <v>125</v>
      </c>
      <c r="C9" s="100"/>
      <c r="D9" s="100"/>
      <c r="E9" s="102"/>
      <c r="F9" s="103"/>
    </row>
    <row r="10" spans="1:6" s="99" customFormat="1" ht="23.25" customHeight="1" x14ac:dyDescent="0.25">
      <c r="A10" s="100">
        <v>509</v>
      </c>
      <c r="B10" s="104" t="s">
        <v>126</v>
      </c>
      <c r="C10" s="100">
        <v>4887</v>
      </c>
      <c r="D10" s="100">
        <v>1036</v>
      </c>
      <c r="E10" s="404" t="s">
        <v>127</v>
      </c>
      <c r="F10" s="405"/>
    </row>
    <row r="11" spans="1:6" s="99" customFormat="1" ht="33" customHeight="1" x14ac:dyDescent="0.25">
      <c r="A11" s="105"/>
      <c r="B11" s="106"/>
      <c r="C11" s="105"/>
      <c r="D11" s="105"/>
      <c r="E11" s="107" t="s">
        <v>128</v>
      </c>
      <c r="F11" s="76" t="s">
        <v>129</v>
      </c>
    </row>
    <row r="12" spans="1:6" s="99" customFormat="1" ht="33" customHeight="1" x14ac:dyDescent="0.25">
      <c r="A12" s="105"/>
      <c r="B12" s="106"/>
      <c r="C12" s="105"/>
      <c r="D12" s="105"/>
      <c r="E12" s="107" t="s">
        <v>130</v>
      </c>
      <c r="F12" s="76" t="s">
        <v>131</v>
      </c>
    </row>
    <row r="13" spans="1:6" s="99" customFormat="1" ht="33" customHeight="1" x14ac:dyDescent="0.25">
      <c r="A13" s="105"/>
      <c r="B13" s="106"/>
      <c r="C13" s="105"/>
      <c r="D13" s="105"/>
      <c r="E13" s="107" t="s">
        <v>132</v>
      </c>
      <c r="F13" s="76" t="s">
        <v>133</v>
      </c>
    </row>
    <row r="14" spans="1:6" s="99" customFormat="1" ht="33" customHeight="1" x14ac:dyDescent="0.25">
      <c r="A14" s="105"/>
      <c r="B14" s="106"/>
      <c r="C14" s="105"/>
      <c r="D14" s="105"/>
      <c r="E14" s="107" t="s">
        <v>134</v>
      </c>
      <c r="F14" s="76" t="s">
        <v>135</v>
      </c>
    </row>
    <row r="15" spans="1:6" s="99" customFormat="1" ht="33" customHeight="1" x14ac:dyDescent="0.25">
      <c r="A15" s="105"/>
      <c r="B15" s="106"/>
      <c r="C15" s="105"/>
      <c r="D15" s="105"/>
      <c r="E15" s="107" t="s">
        <v>136</v>
      </c>
      <c r="F15" s="76" t="s">
        <v>137</v>
      </c>
    </row>
    <row r="16" spans="1:6" s="99" customFormat="1" ht="33" customHeight="1" x14ac:dyDescent="0.25">
      <c r="A16" s="105"/>
      <c r="B16" s="106"/>
      <c r="C16" s="105"/>
      <c r="D16" s="105"/>
      <c r="E16" s="107" t="s">
        <v>138</v>
      </c>
      <c r="F16" s="76" t="s">
        <v>139</v>
      </c>
    </row>
    <row r="17" spans="1:6" s="99" customFormat="1" ht="33" customHeight="1" x14ac:dyDescent="0.25">
      <c r="A17" s="105"/>
      <c r="B17" s="106"/>
      <c r="C17" s="105"/>
      <c r="D17" s="105"/>
      <c r="E17" s="107" t="s">
        <v>140</v>
      </c>
      <c r="F17" s="76" t="s">
        <v>141</v>
      </c>
    </row>
    <row r="18" spans="1:6" s="99" customFormat="1" ht="52.5" customHeight="1" x14ac:dyDescent="0.25">
      <c r="A18" s="105"/>
      <c r="B18" s="106"/>
      <c r="C18" s="105"/>
      <c r="D18" s="105"/>
      <c r="E18" s="107" t="s">
        <v>142</v>
      </c>
      <c r="F18" s="76" t="s">
        <v>143</v>
      </c>
    </row>
    <row r="19" spans="1:6" s="99" customFormat="1" ht="33" customHeight="1" x14ac:dyDescent="0.25">
      <c r="A19" s="105"/>
      <c r="B19" s="106"/>
      <c r="C19" s="105"/>
      <c r="D19" s="105"/>
      <c r="E19" s="107" t="s">
        <v>144</v>
      </c>
      <c r="F19" s="76" t="s">
        <v>145</v>
      </c>
    </row>
    <row r="20" spans="1:6" s="99" customFormat="1" ht="33" customHeight="1" x14ac:dyDescent="0.25">
      <c r="A20" s="105"/>
      <c r="B20" s="106"/>
      <c r="C20" s="105"/>
      <c r="D20" s="105"/>
      <c r="E20" s="107" t="s">
        <v>146</v>
      </c>
      <c r="F20" s="76" t="s">
        <v>147</v>
      </c>
    </row>
    <row r="21" spans="1:6" s="99" customFormat="1" ht="33" customHeight="1" x14ac:dyDescent="0.25">
      <c r="A21" s="105"/>
      <c r="B21" s="106"/>
      <c r="C21" s="105"/>
      <c r="D21" s="105"/>
      <c r="E21" s="107" t="s">
        <v>148</v>
      </c>
      <c r="F21" s="76" t="s">
        <v>149</v>
      </c>
    </row>
    <row r="22" spans="1:6" s="99" customFormat="1" ht="33" customHeight="1" x14ac:dyDescent="0.25">
      <c r="A22" s="105"/>
      <c r="B22" s="106"/>
      <c r="C22" s="105"/>
      <c r="D22" s="105"/>
      <c r="E22" s="107" t="s">
        <v>150</v>
      </c>
      <c r="F22" s="76" t="s">
        <v>151</v>
      </c>
    </row>
    <row r="23" spans="1:6" s="99" customFormat="1" ht="36" hidden="1" customHeight="1" x14ac:dyDescent="0.25">
      <c r="A23" s="100"/>
      <c r="B23" s="106" t="s">
        <v>152</v>
      </c>
      <c r="C23" s="108">
        <v>0</v>
      </c>
      <c r="D23" s="108">
        <v>0</v>
      </c>
      <c r="E23" s="109"/>
      <c r="F23" s="110"/>
    </row>
    <row r="24" spans="1:6" s="112" customFormat="1" ht="24.95" hidden="1" customHeight="1" x14ac:dyDescent="0.25">
      <c r="A24" s="111">
        <v>0</v>
      </c>
      <c r="B24" s="101" t="s">
        <v>153</v>
      </c>
      <c r="C24" s="100"/>
      <c r="D24" s="111"/>
      <c r="E24" s="406"/>
      <c r="F24" s="407"/>
    </row>
    <row r="25" spans="1:6" s="99" customFormat="1" ht="23.1" customHeight="1" x14ac:dyDescent="0.25">
      <c r="A25" s="100">
        <v>670692</v>
      </c>
      <c r="B25" s="104" t="s">
        <v>154</v>
      </c>
      <c r="C25" s="100">
        <v>875149</v>
      </c>
      <c r="D25" s="100">
        <v>826355</v>
      </c>
      <c r="E25" s="107" t="s">
        <v>155</v>
      </c>
      <c r="F25" s="113" t="s">
        <v>156</v>
      </c>
    </row>
    <row r="26" spans="1:6" s="99" customFormat="1" ht="20.100000000000001" customHeight="1" x14ac:dyDescent="0.25">
      <c r="A26" s="100"/>
      <c r="B26" s="101"/>
      <c r="C26" s="100"/>
      <c r="D26" s="100"/>
      <c r="E26" s="114" t="s">
        <v>157</v>
      </c>
      <c r="F26" s="76" t="s">
        <v>158</v>
      </c>
    </row>
    <row r="27" spans="1:6" s="99" customFormat="1" ht="20.100000000000001" customHeight="1" x14ac:dyDescent="0.25">
      <c r="A27" s="100"/>
      <c r="B27" s="101"/>
      <c r="C27" s="100"/>
      <c r="D27" s="100"/>
      <c r="E27" s="115" t="s">
        <v>159</v>
      </c>
      <c r="F27" s="76" t="s">
        <v>160</v>
      </c>
    </row>
    <row r="28" spans="1:6" s="99" customFormat="1" ht="33" customHeight="1" x14ac:dyDescent="0.25">
      <c r="A28" s="100"/>
      <c r="B28" s="101"/>
      <c r="C28" s="100"/>
      <c r="D28" s="100"/>
      <c r="E28" s="116" t="s">
        <v>161</v>
      </c>
      <c r="F28" s="76" t="s">
        <v>162</v>
      </c>
    </row>
    <row r="29" spans="1:6" s="99" customFormat="1" ht="39.950000000000003" customHeight="1" x14ac:dyDescent="0.25">
      <c r="A29" s="117"/>
      <c r="B29" s="118"/>
      <c r="C29" s="117"/>
      <c r="D29" s="117"/>
      <c r="E29" s="119" t="s">
        <v>163</v>
      </c>
      <c r="F29" s="120" t="s">
        <v>164</v>
      </c>
    </row>
    <row r="30" spans="1:6" s="99" customFormat="1" ht="33" customHeight="1" x14ac:dyDescent="0.25">
      <c r="A30" s="100"/>
      <c r="B30" s="101"/>
      <c r="C30" s="100"/>
      <c r="D30" s="100"/>
      <c r="E30" s="121" t="s">
        <v>165</v>
      </c>
      <c r="F30" s="76" t="s">
        <v>166</v>
      </c>
    </row>
    <row r="31" spans="1:6" s="99" customFormat="1" ht="17.25" customHeight="1" x14ac:dyDescent="0.25">
      <c r="A31" s="100"/>
      <c r="B31" s="101"/>
      <c r="C31" s="100"/>
      <c r="D31" s="100"/>
      <c r="E31" s="122" t="s">
        <v>167</v>
      </c>
      <c r="F31" s="123" t="s">
        <v>168</v>
      </c>
    </row>
    <row r="32" spans="1:6" s="99" customFormat="1" ht="18" customHeight="1" x14ac:dyDescent="0.25">
      <c r="A32" s="100"/>
      <c r="B32" s="101"/>
      <c r="C32" s="100"/>
      <c r="D32" s="100"/>
      <c r="E32" s="124" t="s">
        <v>159</v>
      </c>
      <c r="F32" s="76" t="s">
        <v>169</v>
      </c>
    </row>
    <row r="33" spans="1:6" s="99" customFormat="1" ht="33" customHeight="1" x14ac:dyDescent="0.25">
      <c r="A33" s="100"/>
      <c r="B33" s="101"/>
      <c r="C33" s="100"/>
      <c r="D33" s="100"/>
      <c r="E33" s="124" t="s">
        <v>170</v>
      </c>
      <c r="F33" s="76" t="s">
        <v>171</v>
      </c>
    </row>
    <row r="34" spans="1:6" s="99" customFormat="1" ht="33" customHeight="1" x14ac:dyDescent="0.25">
      <c r="A34" s="100"/>
      <c r="B34" s="101"/>
      <c r="C34" s="100"/>
      <c r="D34" s="100"/>
      <c r="E34" s="124" t="s">
        <v>172</v>
      </c>
      <c r="F34" s="76" t="s">
        <v>173</v>
      </c>
    </row>
    <row r="35" spans="1:6" s="99" customFormat="1" ht="51" customHeight="1" x14ac:dyDescent="0.25">
      <c r="A35" s="125"/>
      <c r="B35" s="126"/>
      <c r="C35" s="127"/>
      <c r="D35" s="127"/>
      <c r="E35" s="107" t="s">
        <v>174</v>
      </c>
      <c r="F35" s="76" t="s">
        <v>175</v>
      </c>
    </row>
    <row r="36" spans="1:6" s="99" customFormat="1" ht="33" customHeight="1" x14ac:dyDescent="0.25">
      <c r="A36" s="125"/>
      <c r="B36" s="126"/>
      <c r="C36" s="127"/>
      <c r="D36" s="127"/>
      <c r="E36" s="107" t="s">
        <v>176</v>
      </c>
      <c r="F36" s="76" t="s">
        <v>177</v>
      </c>
    </row>
    <row r="37" spans="1:6" s="99" customFormat="1" ht="33" customHeight="1" x14ac:dyDescent="0.25">
      <c r="A37" s="128"/>
      <c r="B37" s="129"/>
      <c r="C37" s="130"/>
      <c r="D37" s="130"/>
      <c r="E37" s="114" t="s">
        <v>157</v>
      </c>
      <c r="F37" s="76" t="s">
        <v>178</v>
      </c>
    </row>
    <row r="38" spans="1:6" s="99" customFormat="1" ht="33" customHeight="1" x14ac:dyDescent="0.25">
      <c r="A38" s="125"/>
      <c r="B38" s="126"/>
      <c r="C38" s="127"/>
      <c r="D38" s="127"/>
      <c r="E38" s="114" t="s">
        <v>167</v>
      </c>
      <c r="F38" s="76" t="s">
        <v>179</v>
      </c>
    </row>
    <row r="39" spans="1:6" s="99" customFormat="1" ht="33" customHeight="1" x14ac:dyDescent="0.25">
      <c r="A39" s="125"/>
      <c r="B39" s="126"/>
      <c r="C39" s="127"/>
      <c r="D39" s="127"/>
      <c r="E39" s="114" t="s">
        <v>180</v>
      </c>
      <c r="F39" s="76" t="s">
        <v>181</v>
      </c>
    </row>
    <row r="40" spans="1:6" s="99" customFormat="1" ht="18" customHeight="1" x14ac:dyDescent="0.25">
      <c r="A40" s="125"/>
      <c r="B40" s="126"/>
      <c r="C40" s="127"/>
      <c r="D40" s="127"/>
      <c r="E40" s="107" t="s">
        <v>182</v>
      </c>
      <c r="F40" s="113" t="s">
        <v>183</v>
      </c>
    </row>
    <row r="41" spans="1:6" s="99" customFormat="1" ht="17.25" customHeight="1" x14ac:dyDescent="0.25">
      <c r="A41" s="125"/>
      <c r="B41" s="126"/>
      <c r="C41" s="127"/>
      <c r="D41" s="127"/>
      <c r="E41" s="114" t="s">
        <v>157</v>
      </c>
      <c r="F41" s="76" t="s">
        <v>184</v>
      </c>
    </row>
    <row r="42" spans="1:6" s="99" customFormat="1" ht="20.100000000000001" customHeight="1" x14ac:dyDescent="0.25">
      <c r="A42" s="125"/>
      <c r="B42" s="126"/>
      <c r="C42" s="127"/>
      <c r="D42" s="127"/>
      <c r="E42" s="124" t="s">
        <v>159</v>
      </c>
      <c r="F42" s="76" t="s">
        <v>185</v>
      </c>
    </row>
    <row r="43" spans="1:6" s="99" customFormat="1" ht="33" customHeight="1" x14ac:dyDescent="0.25">
      <c r="A43" s="125"/>
      <c r="B43" s="126"/>
      <c r="C43" s="127"/>
      <c r="D43" s="127"/>
      <c r="E43" s="124" t="s">
        <v>161</v>
      </c>
      <c r="F43" s="76" t="s">
        <v>186</v>
      </c>
    </row>
    <row r="44" spans="1:6" s="99" customFormat="1" ht="33" customHeight="1" x14ac:dyDescent="0.25">
      <c r="A44" s="125"/>
      <c r="B44" s="126"/>
      <c r="C44" s="127"/>
      <c r="D44" s="127"/>
      <c r="E44" s="124" t="s">
        <v>187</v>
      </c>
      <c r="F44" s="76" t="s">
        <v>188</v>
      </c>
    </row>
    <row r="45" spans="1:6" s="99" customFormat="1" ht="33" customHeight="1" x14ac:dyDescent="0.25">
      <c r="A45" s="125"/>
      <c r="B45" s="126"/>
      <c r="C45" s="127"/>
      <c r="D45" s="127"/>
      <c r="E45" s="124" t="s">
        <v>165</v>
      </c>
      <c r="F45" s="76" t="s">
        <v>189</v>
      </c>
    </row>
    <row r="46" spans="1:6" s="99" customFormat="1" ht="33" customHeight="1" x14ac:dyDescent="0.25">
      <c r="A46" s="125"/>
      <c r="B46" s="126"/>
      <c r="C46" s="127"/>
      <c r="D46" s="127"/>
      <c r="E46" s="124" t="s">
        <v>190</v>
      </c>
      <c r="F46" s="76" t="s">
        <v>191</v>
      </c>
    </row>
    <row r="47" spans="1:6" s="99" customFormat="1" ht="33" customHeight="1" x14ac:dyDescent="0.25">
      <c r="A47" s="125"/>
      <c r="B47" s="126"/>
      <c r="C47" s="127"/>
      <c r="D47" s="127"/>
      <c r="E47" s="124" t="s">
        <v>192</v>
      </c>
      <c r="F47" s="76" t="s">
        <v>193</v>
      </c>
    </row>
    <row r="48" spans="1:6" s="99" customFormat="1" ht="19.5" customHeight="1" x14ac:dyDescent="0.25">
      <c r="A48" s="125"/>
      <c r="B48" s="126"/>
      <c r="C48" s="127"/>
      <c r="D48" s="127"/>
      <c r="E48" s="122" t="s">
        <v>167</v>
      </c>
      <c r="F48" s="131" t="s">
        <v>194</v>
      </c>
    </row>
    <row r="49" spans="1:6" s="99" customFormat="1" ht="33" customHeight="1" x14ac:dyDescent="0.25">
      <c r="A49" s="125"/>
      <c r="B49" s="126"/>
      <c r="C49" s="127"/>
      <c r="D49" s="127"/>
      <c r="E49" s="124" t="s">
        <v>159</v>
      </c>
      <c r="F49" s="76" t="s">
        <v>195</v>
      </c>
    </row>
    <row r="50" spans="1:6" s="99" customFormat="1" ht="33" customHeight="1" x14ac:dyDescent="0.25">
      <c r="A50" s="125"/>
      <c r="B50" s="126"/>
      <c r="C50" s="127"/>
      <c r="D50" s="127"/>
      <c r="E50" s="124" t="s">
        <v>170</v>
      </c>
      <c r="F50" s="76" t="s">
        <v>196</v>
      </c>
    </row>
    <row r="51" spans="1:6" s="99" customFormat="1" ht="33.75" customHeight="1" x14ac:dyDescent="0.25">
      <c r="A51" s="132"/>
      <c r="B51" s="133"/>
      <c r="C51" s="134"/>
      <c r="D51" s="134"/>
      <c r="E51" s="119" t="s">
        <v>172</v>
      </c>
      <c r="F51" s="120" t="s">
        <v>197</v>
      </c>
    </row>
    <row r="52" spans="1:6" s="99" customFormat="1" ht="20.100000000000001" customHeight="1" x14ac:dyDescent="0.25">
      <c r="A52" s="125"/>
      <c r="B52" s="126"/>
      <c r="C52" s="127"/>
      <c r="D52" s="127"/>
      <c r="E52" s="124" t="s">
        <v>198</v>
      </c>
      <c r="F52" s="76" t="s">
        <v>199</v>
      </c>
    </row>
    <row r="53" spans="1:6" s="99" customFormat="1" ht="52.5" customHeight="1" x14ac:dyDescent="0.25">
      <c r="A53" s="125"/>
      <c r="B53" s="126"/>
      <c r="C53" s="127"/>
      <c r="D53" s="127"/>
      <c r="E53" s="124" t="s">
        <v>200</v>
      </c>
      <c r="F53" s="76" t="s">
        <v>201</v>
      </c>
    </row>
    <row r="54" spans="1:6" s="99" customFormat="1" ht="33" customHeight="1" x14ac:dyDescent="0.25">
      <c r="A54" s="125"/>
      <c r="B54" s="126"/>
      <c r="C54" s="127"/>
      <c r="D54" s="127"/>
      <c r="E54" s="124" t="s">
        <v>202</v>
      </c>
      <c r="F54" s="76" t="s">
        <v>203</v>
      </c>
    </row>
    <row r="55" spans="1:6" s="99" customFormat="1" ht="33" customHeight="1" x14ac:dyDescent="0.25">
      <c r="A55" s="125"/>
      <c r="B55" s="126"/>
      <c r="C55" s="127"/>
      <c r="D55" s="127"/>
      <c r="E55" s="124" t="s">
        <v>204</v>
      </c>
      <c r="F55" s="76" t="s">
        <v>205</v>
      </c>
    </row>
    <row r="56" spans="1:6" s="99" customFormat="1" ht="33" customHeight="1" x14ac:dyDescent="0.25">
      <c r="A56" s="125"/>
      <c r="B56" s="126"/>
      <c r="C56" s="127"/>
      <c r="D56" s="127"/>
      <c r="E56" s="124" t="s">
        <v>206</v>
      </c>
      <c r="F56" s="76" t="s">
        <v>207</v>
      </c>
    </row>
    <row r="57" spans="1:6" s="99" customFormat="1" ht="33" customHeight="1" x14ac:dyDescent="0.25">
      <c r="A57" s="125"/>
      <c r="B57" s="126"/>
      <c r="C57" s="127"/>
      <c r="D57" s="127"/>
      <c r="E57" s="124" t="s">
        <v>208</v>
      </c>
      <c r="F57" s="76" t="s">
        <v>209</v>
      </c>
    </row>
    <row r="58" spans="1:6" s="99" customFormat="1" ht="20.100000000000001" customHeight="1" x14ac:dyDescent="0.25">
      <c r="A58" s="125"/>
      <c r="B58" s="126"/>
      <c r="C58" s="127"/>
      <c r="D58" s="127"/>
      <c r="E58" s="124" t="s">
        <v>210</v>
      </c>
      <c r="F58" s="76" t="s">
        <v>211</v>
      </c>
    </row>
    <row r="59" spans="1:6" s="99" customFormat="1" ht="86.1" customHeight="1" x14ac:dyDescent="0.25">
      <c r="A59" s="100">
        <v>18841</v>
      </c>
      <c r="B59" s="135" t="s">
        <v>212</v>
      </c>
      <c r="C59" s="136">
        <v>23690</v>
      </c>
      <c r="D59" s="136">
        <v>26255</v>
      </c>
      <c r="E59" s="367" t="s">
        <v>213</v>
      </c>
      <c r="F59" s="368"/>
    </row>
    <row r="60" spans="1:6" s="99" customFormat="1" ht="52.15" customHeight="1" x14ac:dyDescent="0.25">
      <c r="A60" s="100">
        <v>14163</v>
      </c>
      <c r="B60" s="137" t="s">
        <v>214</v>
      </c>
      <c r="C60" s="136">
        <v>33710</v>
      </c>
      <c r="D60" s="136">
        <f>25328-1000</f>
        <v>24328</v>
      </c>
      <c r="E60" s="367" t="s">
        <v>215</v>
      </c>
      <c r="F60" s="368"/>
    </row>
    <row r="61" spans="1:6" s="99" customFormat="1" ht="24.95" hidden="1" customHeight="1" x14ac:dyDescent="0.25">
      <c r="A61" s="100">
        <f>A62</f>
        <v>0</v>
      </c>
      <c r="B61" s="138" t="s">
        <v>216</v>
      </c>
      <c r="C61" s="111">
        <v>0</v>
      </c>
      <c r="D61" s="111">
        <v>0</v>
      </c>
      <c r="E61" s="139"/>
      <c r="F61" s="76"/>
    </row>
    <row r="62" spans="1:6" s="99" customFormat="1" ht="24.95" hidden="1" customHeight="1" x14ac:dyDescent="0.25">
      <c r="A62" s="100"/>
      <c r="B62" s="138" t="s">
        <v>217</v>
      </c>
      <c r="C62" s="111">
        <v>0</v>
      </c>
      <c r="D62" s="111">
        <v>0</v>
      </c>
      <c r="E62" s="139"/>
      <c r="F62" s="76"/>
    </row>
    <row r="63" spans="1:6" s="99" customFormat="1" ht="52.5" customHeight="1" x14ac:dyDescent="0.25">
      <c r="A63" s="136">
        <f>SUM(A64:A66)</f>
        <v>2232261</v>
      </c>
      <c r="B63" s="138" t="s">
        <v>218</v>
      </c>
      <c r="C63" s="136">
        <f>SUM(C64:C66)</f>
        <v>2302339</v>
      </c>
      <c r="D63" s="136">
        <f>SUM(D64:D66)</f>
        <v>2246105</v>
      </c>
      <c r="E63" s="140"/>
      <c r="F63" s="103" t="s">
        <v>124</v>
      </c>
    </row>
    <row r="64" spans="1:6" s="99" customFormat="1" ht="32.65" hidden="1" customHeight="1" x14ac:dyDescent="0.25">
      <c r="A64" s="100"/>
      <c r="B64" s="138" t="s">
        <v>219</v>
      </c>
      <c r="C64" s="100"/>
      <c r="D64" s="100"/>
      <c r="E64" s="139"/>
      <c r="F64" s="103"/>
    </row>
    <row r="65" spans="1:6" s="99" customFormat="1" ht="32.65" hidden="1" customHeight="1" x14ac:dyDescent="0.25">
      <c r="A65" s="100"/>
      <c r="B65" s="138" t="s">
        <v>220</v>
      </c>
      <c r="C65" s="100"/>
      <c r="D65" s="100"/>
      <c r="E65" s="139"/>
      <c r="F65" s="103"/>
    </row>
    <row r="66" spans="1:6" s="99" customFormat="1" ht="36" customHeight="1" x14ac:dyDescent="0.25">
      <c r="A66" s="100">
        <v>2232261</v>
      </c>
      <c r="B66" s="138" t="s">
        <v>221</v>
      </c>
      <c r="C66" s="136">
        <v>2302339</v>
      </c>
      <c r="D66" s="136">
        <v>2246105</v>
      </c>
      <c r="E66" s="367" t="s">
        <v>222</v>
      </c>
      <c r="F66" s="368"/>
    </row>
    <row r="67" spans="1:6" s="99" customFormat="1" ht="37.5" hidden="1" customHeight="1" x14ac:dyDescent="0.25">
      <c r="A67" s="100">
        <f>A68</f>
        <v>0</v>
      </c>
      <c r="B67" s="138" t="s">
        <v>223</v>
      </c>
      <c r="C67" s="100">
        <f>C68</f>
        <v>0</v>
      </c>
      <c r="D67" s="100">
        <f>D68</f>
        <v>0</v>
      </c>
      <c r="E67" s="102"/>
      <c r="F67" s="76"/>
    </row>
    <row r="68" spans="1:6" s="99" customFormat="1" ht="25.7" hidden="1" customHeight="1" x14ac:dyDescent="0.25">
      <c r="A68" s="100">
        <v>0</v>
      </c>
      <c r="B68" s="138" t="s">
        <v>224</v>
      </c>
      <c r="C68" s="100">
        <v>0</v>
      </c>
      <c r="D68" s="100">
        <v>0</v>
      </c>
      <c r="E68" s="102"/>
      <c r="F68" s="76"/>
    </row>
    <row r="69" spans="1:6" s="99" customFormat="1" ht="67.5" customHeight="1" x14ac:dyDescent="0.25">
      <c r="A69" s="100">
        <f>A70+A95+A96</f>
        <v>1955645</v>
      </c>
      <c r="B69" s="141" t="s">
        <v>225</v>
      </c>
      <c r="C69" s="136">
        <f>C70+C95+C96</f>
        <v>6750378</v>
      </c>
      <c r="D69" s="136">
        <f>D70+D95+D96</f>
        <v>6134947</v>
      </c>
      <c r="E69" s="142"/>
      <c r="F69" s="103" t="s">
        <v>124</v>
      </c>
    </row>
    <row r="70" spans="1:6" s="99" customFormat="1" ht="33" customHeight="1" x14ac:dyDescent="0.25">
      <c r="A70" s="100">
        <v>1953083</v>
      </c>
      <c r="B70" s="138" t="s">
        <v>226</v>
      </c>
      <c r="C70" s="136">
        <v>6747628</v>
      </c>
      <c r="D70" s="136">
        <f>6157197-20000-5000</f>
        <v>6132197</v>
      </c>
      <c r="E70" s="143" t="s">
        <v>227</v>
      </c>
      <c r="F70" s="76" t="s">
        <v>228</v>
      </c>
    </row>
    <row r="71" spans="1:6" s="99" customFormat="1" ht="20.100000000000001" customHeight="1" x14ac:dyDescent="0.25">
      <c r="A71" s="100"/>
      <c r="B71" s="138"/>
      <c r="C71" s="100"/>
      <c r="D71" s="100"/>
      <c r="E71" s="143" t="s">
        <v>229</v>
      </c>
      <c r="F71" s="76" t="s">
        <v>230</v>
      </c>
    </row>
    <row r="72" spans="1:6" s="99" customFormat="1" ht="17.25" customHeight="1" x14ac:dyDescent="0.25">
      <c r="A72" s="100"/>
      <c r="B72" s="138"/>
      <c r="C72" s="136"/>
      <c r="D72" s="136"/>
      <c r="E72" s="124" t="s">
        <v>159</v>
      </c>
      <c r="F72" s="76" t="s">
        <v>231</v>
      </c>
    </row>
    <row r="73" spans="1:6" s="99" customFormat="1" ht="18" customHeight="1" x14ac:dyDescent="0.25">
      <c r="A73" s="100"/>
      <c r="B73" s="138"/>
      <c r="C73" s="136"/>
      <c r="D73" s="136"/>
      <c r="E73" s="124" t="s">
        <v>161</v>
      </c>
      <c r="F73" s="76" t="s">
        <v>232</v>
      </c>
    </row>
    <row r="74" spans="1:6" s="99" customFormat="1" ht="33" customHeight="1" x14ac:dyDescent="0.25">
      <c r="A74" s="100"/>
      <c r="B74" s="138"/>
      <c r="C74" s="136"/>
      <c r="D74" s="136"/>
      <c r="E74" s="124" t="s">
        <v>187</v>
      </c>
      <c r="F74" s="76" t="s">
        <v>233</v>
      </c>
    </row>
    <row r="75" spans="1:6" s="99" customFormat="1" ht="16.5" customHeight="1" x14ac:dyDescent="0.25">
      <c r="A75" s="117"/>
      <c r="B75" s="144"/>
      <c r="C75" s="145"/>
      <c r="D75" s="145"/>
      <c r="E75" s="119" t="s">
        <v>165</v>
      </c>
      <c r="F75" s="120" t="s">
        <v>234</v>
      </c>
    </row>
    <row r="76" spans="1:6" s="99" customFormat="1" ht="20.100000000000001" customHeight="1" x14ac:dyDescent="0.25">
      <c r="A76" s="100"/>
      <c r="B76" s="138"/>
      <c r="C76" s="136"/>
      <c r="D76" s="136"/>
      <c r="E76" s="124" t="s">
        <v>170</v>
      </c>
      <c r="F76" s="76" t="s">
        <v>235</v>
      </c>
    </row>
    <row r="77" spans="1:6" s="99" customFormat="1" ht="20.100000000000001" customHeight="1" x14ac:dyDescent="0.25">
      <c r="A77" s="100"/>
      <c r="B77" s="138"/>
      <c r="C77" s="136"/>
      <c r="D77" s="136"/>
      <c r="E77" s="124" t="s">
        <v>161</v>
      </c>
      <c r="F77" s="76" t="s">
        <v>236</v>
      </c>
    </row>
    <row r="78" spans="1:6" s="99" customFormat="1" ht="20.100000000000001" customHeight="1" x14ac:dyDescent="0.25">
      <c r="A78" s="100"/>
      <c r="B78" s="138"/>
      <c r="C78" s="136"/>
      <c r="D78" s="136"/>
      <c r="E78" s="124" t="s">
        <v>187</v>
      </c>
      <c r="F78" s="76" t="s">
        <v>237</v>
      </c>
    </row>
    <row r="79" spans="1:6" s="99" customFormat="1" ht="20.100000000000001" customHeight="1" x14ac:dyDescent="0.25">
      <c r="A79" s="100"/>
      <c r="B79" s="138"/>
      <c r="C79" s="136"/>
      <c r="D79" s="136"/>
      <c r="E79" s="124" t="s">
        <v>165</v>
      </c>
      <c r="F79" s="76" t="s">
        <v>238</v>
      </c>
    </row>
    <row r="80" spans="1:6" s="99" customFormat="1" ht="20.100000000000001" customHeight="1" x14ac:dyDescent="0.25">
      <c r="A80" s="100"/>
      <c r="B80" s="138"/>
      <c r="C80" s="136"/>
      <c r="D80" s="136"/>
      <c r="E80" s="124" t="s">
        <v>239</v>
      </c>
      <c r="F80" s="76" t="s">
        <v>240</v>
      </c>
    </row>
    <row r="81" spans="1:8" s="99" customFormat="1" ht="33" customHeight="1" x14ac:dyDescent="0.25">
      <c r="A81" s="100"/>
      <c r="B81" s="138"/>
      <c r="C81" s="136"/>
      <c r="D81" s="136"/>
      <c r="E81" s="124" t="s">
        <v>241</v>
      </c>
      <c r="F81" s="76" t="s">
        <v>242</v>
      </c>
    </row>
    <row r="82" spans="1:8" s="99" customFormat="1" ht="33" customHeight="1" x14ac:dyDescent="0.25">
      <c r="A82" s="100"/>
      <c r="B82" s="138"/>
      <c r="C82" s="136"/>
      <c r="D82" s="136"/>
      <c r="E82" s="124" t="s">
        <v>243</v>
      </c>
      <c r="F82" s="76" t="s">
        <v>244</v>
      </c>
    </row>
    <row r="83" spans="1:8" s="99" customFormat="1" ht="20.100000000000001" customHeight="1" x14ac:dyDescent="0.25">
      <c r="A83" s="100"/>
      <c r="B83" s="138"/>
      <c r="C83" s="136"/>
      <c r="D83" s="136"/>
      <c r="E83" s="124" t="s">
        <v>245</v>
      </c>
      <c r="F83" s="76" t="s">
        <v>246</v>
      </c>
    </row>
    <row r="84" spans="1:8" s="99" customFormat="1" ht="20.100000000000001" customHeight="1" x14ac:dyDescent="0.25">
      <c r="A84" s="100"/>
      <c r="B84" s="138"/>
      <c r="C84" s="136"/>
      <c r="D84" s="136"/>
      <c r="E84" s="124" t="s">
        <v>172</v>
      </c>
      <c r="F84" s="76" t="s">
        <v>247</v>
      </c>
    </row>
    <row r="85" spans="1:8" s="99" customFormat="1" ht="33" customHeight="1" x14ac:dyDescent="0.25">
      <c r="A85" s="100"/>
      <c r="B85" s="138"/>
      <c r="C85" s="136"/>
      <c r="D85" s="136"/>
      <c r="E85" s="143" t="s">
        <v>248</v>
      </c>
      <c r="F85" s="76" t="s">
        <v>249</v>
      </c>
    </row>
    <row r="86" spans="1:8" s="99" customFormat="1" ht="52.5" customHeight="1" x14ac:dyDescent="0.25">
      <c r="A86" s="100"/>
      <c r="B86" s="138"/>
      <c r="C86" s="136"/>
      <c r="D86" s="136"/>
      <c r="E86" s="143" t="s">
        <v>229</v>
      </c>
      <c r="F86" s="76" t="s">
        <v>250</v>
      </c>
    </row>
    <row r="87" spans="1:8" s="99" customFormat="1" ht="20.100000000000001" customHeight="1" x14ac:dyDescent="0.25">
      <c r="A87" s="100"/>
      <c r="B87" s="138"/>
      <c r="C87" s="136"/>
      <c r="D87" s="136"/>
      <c r="E87" s="143" t="s">
        <v>251</v>
      </c>
      <c r="F87" s="76" t="s">
        <v>252</v>
      </c>
    </row>
    <row r="88" spans="1:8" s="99" customFormat="1" ht="33" customHeight="1" x14ac:dyDescent="0.25">
      <c r="A88" s="100"/>
      <c r="B88" s="138"/>
      <c r="C88" s="136"/>
      <c r="D88" s="136"/>
      <c r="E88" s="143" t="s">
        <v>253</v>
      </c>
      <c r="F88" s="76" t="s">
        <v>254</v>
      </c>
    </row>
    <row r="89" spans="1:8" s="99" customFormat="1" ht="33" customHeight="1" x14ac:dyDescent="0.25">
      <c r="A89" s="100"/>
      <c r="B89" s="138"/>
      <c r="C89" s="136"/>
      <c r="D89" s="136"/>
      <c r="E89" s="143" t="s">
        <v>255</v>
      </c>
      <c r="F89" s="76" t="s">
        <v>256</v>
      </c>
    </row>
    <row r="90" spans="1:8" s="99" customFormat="1" ht="33" customHeight="1" x14ac:dyDescent="0.25">
      <c r="A90" s="100"/>
      <c r="B90" s="138"/>
      <c r="C90" s="136"/>
      <c r="D90" s="136"/>
      <c r="E90" s="143" t="s">
        <v>257</v>
      </c>
      <c r="F90" s="76" t="s">
        <v>258</v>
      </c>
    </row>
    <row r="91" spans="1:8" s="99" customFormat="1" ht="33" customHeight="1" x14ac:dyDescent="0.25">
      <c r="A91" s="100"/>
      <c r="B91" s="138"/>
      <c r="C91" s="136"/>
      <c r="D91" s="136"/>
      <c r="E91" s="143" t="s">
        <v>259</v>
      </c>
      <c r="F91" s="146" t="s">
        <v>260</v>
      </c>
    </row>
    <row r="92" spans="1:8" s="99" customFormat="1" ht="33" customHeight="1" x14ac:dyDescent="0.25">
      <c r="A92" s="100"/>
      <c r="B92" s="138"/>
      <c r="C92" s="136"/>
      <c r="D92" s="136"/>
      <c r="E92" s="143" t="s">
        <v>261</v>
      </c>
      <c r="F92" s="146" t="s">
        <v>262</v>
      </c>
    </row>
    <row r="93" spans="1:8" s="99" customFormat="1" ht="33" customHeight="1" x14ac:dyDescent="0.25">
      <c r="A93" s="100"/>
      <c r="B93" s="138"/>
      <c r="C93" s="136"/>
      <c r="D93" s="136"/>
      <c r="E93" s="147" t="s">
        <v>263</v>
      </c>
      <c r="F93" s="76" t="s">
        <v>264</v>
      </c>
    </row>
    <row r="94" spans="1:8" s="99" customFormat="1" ht="20.100000000000001" customHeight="1" x14ac:dyDescent="0.25">
      <c r="A94" s="100"/>
      <c r="B94" s="138"/>
      <c r="C94" s="136"/>
      <c r="D94" s="136"/>
      <c r="E94" s="143" t="s">
        <v>229</v>
      </c>
      <c r="F94" s="76" t="s">
        <v>265</v>
      </c>
    </row>
    <row r="95" spans="1:8" s="99" customFormat="1" ht="33" customHeight="1" x14ac:dyDescent="0.25">
      <c r="A95" s="100">
        <v>2562</v>
      </c>
      <c r="B95" s="138" t="s">
        <v>266</v>
      </c>
      <c r="C95" s="100">
        <v>2750</v>
      </c>
      <c r="D95" s="111">
        <v>2750</v>
      </c>
      <c r="E95" s="367" t="s">
        <v>267</v>
      </c>
      <c r="F95" s="368"/>
      <c r="G95" s="148"/>
      <c r="H95" s="148"/>
    </row>
    <row r="96" spans="1:8" s="99" customFormat="1" ht="56.1" hidden="1" customHeight="1" x14ac:dyDescent="0.25">
      <c r="A96" s="100">
        <v>0</v>
      </c>
      <c r="B96" s="138" t="s">
        <v>268</v>
      </c>
      <c r="C96" s="100">
        <v>0</v>
      </c>
      <c r="D96" s="111">
        <v>0</v>
      </c>
      <c r="E96" s="102"/>
      <c r="F96" s="76"/>
      <c r="G96" s="148"/>
      <c r="H96" s="148"/>
    </row>
    <row r="97" spans="1:8" ht="23.45" customHeight="1" x14ac:dyDescent="0.25">
      <c r="A97" s="100">
        <f>A98</f>
        <v>718</v>
      </c>
      <c r="B97" s="101" t="s">
        <v>269</v>
      </c>
      <c r="C97" s="111">
        <f>C98</f>
        <v>0</v>
      </c>
      <c r="D97" s="111">
        <f>D98</f>
        <v>0</v>
      </c>
      <c r="E97" s="102"/>
      <c r="F97" s="76"/>
      <c r="G97" s="149"/>
      <c r="H97" s="149"/>
    </row>
    <row r="98" spans="1:8" ht="24.95" customHeight="1" x14ac:dyDescent="0.25">
      <c r="A98" s="117">
        <v>718</v>
      </c>
      <c r="B98" s="118" t="s">
        <v>270</v>
      </c>
      <c r="C98" s="150">
        <v>0</v>
      </c>
      <c r="D98" s="150">
        <v>0</v>
      </c>
      <c r="E98" s="151"/>
      <c r="F98" s="152"/>
      <c r="G98" s="149"/>
      <c r="H98" s="149"/>
    </row>
    <row r="99" spans="1:8" s="99" customFormat="1" ht="45.2" customHeight="1" x14ac:dyDescent="0.25">
      <c r="A99" s="97">
        <f>A100+A102</f>
        <v>1691</v>
      </c>
      <c r="B99" s="153" t="s">
        <v>271</v>
      </c>
      <c r="C99" s="97">
        <f>C100+C102</f>
        <v>1876</v>
      </c>
      <c r="D99" s="97">
        <f>D100+D102</f>
        <v>1876</v>
      </c>
      <c r="E99" s="102"/>
      <c r="F99" s="154" t="s">
        <v>124</v>
      </c>
      <c r="G99" s="400"/>
      <c r="H99" s="400"/>
    </row>
    <row r="100" spans="1:8" s="99" customFormat="1" ht="32.65" hidden="1" customHeight="1" x14ac:dyDescent="0.25">
      <c r="A100" s="100">
        <f>A101</f>
        <v>0</v>
      </c>
      <c r="B100" s="101" t="s">
        <v>272</v>
      </c>
      <c r="C100" s="100">
        <f>C101</f>
        <v>0</v>
      </c>
      <c r="D100" s="100">
        <f>D101</f>
        <v>0</v>
      </c>
      <c r="E100" s="102"/>
      <c r="F100" s="154"/>
      <c r="G100" s="148"/>
      <c r="H100" s="148"/>
    </row>
    <row r="101" spans="1:8" s="99" customFormat="1" ht="32.65" hidden="1" customHeight="1" x14ac:dyDescent="0.25">
      <c r="A101" s="117">
        <v>0</v>
      </c>
      <c r="B101" s="118" t="s">
        <v>273</v>
      </c>
      <c r="C101" s="117">
        <v>0</v>
      </c>
      <c r="D101" s="117">
        <v>0</v>
      </c>
      <c r="E101" s="151"/>
      <c r="F101" s="91"/>
      <c r="G101" s="148"/>
      <c r="H101" s="148"/>
    </row>
    <row r="102" spans="1:8" s="99" customFormat="1" ht="30" customHeight="1" x14ac:dyDescent="0.25">
      <c r="A102" s="100">
        <f>A103</f>
        <v>1691</v>
      </c>
      <c r="B102" s="101" t="s">
        <v>274</v>
      </c>
      <c r="C102" s="100">
        <f>C103</f>
        <v>1876</v>
      </c>
      <c r="D102" s="100">
        <f>D103</f>
        <v>1876</v>
      </c>
      <c r="E102" s="102"/>
      <c r="F102" s="154" t="s">
        <v>124</v>
      </c>
      <c r="G102" s="148"/>
      <c r="H102" s="148"/>
    </row>
    <row r="103" spans="1:8" s="99" customFormat="1" ht="69" customHeight="1" x14ac:dyDescent="0.25">
      <c r="A103" s="100">
        <v>1691</v>
      </c>
      <c r="B103" s="101" t="s">
        <v>275</v>
      </c>
      <c r="C103" s="100">
        <v>1876</v>
      </c>
      <c r="D103" s="100">
        <v>1876</v>
      </c>
      <c r="E103" s="367" t="s">
        <v>276</v>
      </c>
      <c r="F103" s="368"/>
      <c r="G103" s="148"/>
      <c r="H103" s="148"/>
    </row>
    <row r="104" spans="1:8" s="99" customFormat="1" ht="24" customHeight="1" x14ac:dyDescent="0.25">
      <c r="A104" s="100"/>
      <c r="B104" s="101"/>
      <c r="C104" s="100"/>
      <c r="D104" s="100"/>
      <c r="E104" s="102"/>
      <c r="F104" s="131"/>
      <c r="G104" s="148"/>
      <c r="H104" s="148"/>
    </row>
    <row r="105" spans="1:8" s="99" customFormat="1" ht="35.1" customHeight="1" x14ac:dyDescent="0.25">
      <c r="A105" s="155">
        <f>A7+A99</f>
        <v>4894520</v>
      </c>
      <c r="B105" s="156" t="s">
        <v>277</v>
      </c>
      <c r="C105" s="155">
        <f>C7+C99</f>
        <v>9992029</v>
      </c>
      <c r="D105" s="155">
        <f>D7+D99</f>
        <v>9260902</v>
      </c>
      <c r="E105" s="157"/>
      <c r="F105" s="158"/>
      <c r="G105" s="148"/>
      <c r="H105" s="148"/>
    </row>
    <row r="106" spans="1:8" ht="315.2" hidden="1" customHeight="1" x14ac:dyDescent="0.25">
      <c r="A106" s="401" t="s">
        <v>278</v>
      </c>
      <c r="B106" s="402"/>
      <c r="C106" s="402"/>
      <c r="D106" s="402"/>
      <c r="E106" s="402"/>
      <c r="F106" s="402"/>
    </row>
    <row r="107" spans="1:8" ht="39.950000000000003" customHeight="1" x14ac:dyDescent="0.25">
      <c r="A107" s="403" t="s">
        <v>279</v>
      </c>
      <c r="B107" s="403"/>
      <c r="C107" s="403"/>
      <c r="D107" s="403"/>
      <c r="E107" s="403"/>
      <c r="F107" s="403"/>
    </row>
    <row r="114" spans="6:6" ht="16.5" x14ac:dyDescent="0.25">
      <c r="F114" s="160"/>
    </row>
  </sheetData>
  <mergeCells count="16">
    <mergeCell ref="G99:H99"/>
    <mergeCell ref="E103:F103"/>
    <mergeCell ref="A106:F106"/>
    <mergeCell ref="A107:F107"/>
    <mergeCell ref="E10:F10"/>
    <mergeCell ref="E24:F24"/>
    <mergeCell ref="E59:F59"/>
    <mergeCell ref="E60:F60"/>
    <mergeCell ref="E66:F66"/>
    <mergeCell ref="E95:F95"/>
    <mergeCell ref="E7:F7"/>
    <mergeCell ref="A1:F1"/>
    <mergeCell ref="A2:F2"/>
    <mergeCell ref="A3:F3"/>
    <mergeCell ref="A4:F4"/>
    <mergeCell ref="E6:F6"/>
  </mergeCells>
  <phoneticPr fontId="4" type="noConversion"/>
  <printOptions horizontalCentered="1"/>
  <pageMargins left="0.47244094488188981" right="0.47244094488188981" top="0.39370078740157483" bottom="0.59055118110236227" header="0.39370078740157483" footer="0.39370078740157483"/>
  <pageSetup paperSize="9" firstPageNumber="8" fitToHeight="0" orientation="portrait" blackAndWhite="1" useFirstPageNumber="1" r:id="rId1"/>
  <headerFooter alignWithMargins="0"/>
  <rowBreaks count="2" manualBreakCount="2">
    <brk id="29" max="5" man="1"/>
    <brk id="98"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7"/>
  <sheetViews>
    <sheetView view="pageBreakPreview" zoomScaleNormal="100" workbookViewId="0">
      <selection sqref="A1:XFD1048576"/>
    </sheetView>
  </sheetViews>
  <sheetFormatPr defaultRowHeight="16.5" x14ac:dyDescent="0.25"/>
  <cols>
    <col min="1" max="1" width="18.625" style="65" customWidth="1"/>
    <col min="2" max="2" width="5.625" style="65" customWidth="1"/>
    <col min="3" max="3" width="15.625" style="65" customWidth="1"/>
    <col min="4" max="4" width="5.625" style="65" customWidth="1"/>
    <col min="5" max="5" width="12.625" style="65" customWidth="1"/>
    <col min="6" max="6" width="28.625" style="65" customWidth="1"/>
    <col min="7" max="16384" width="9" style="65"/>
  </cols>
  <sheetData>
    <row r="1" spans="1:6" ht="25.7" customHeight="1" x14ac:dyDescent="0.25">
      <c r="A1" s="408" t="s">
        <v>280</v>
      </c>
      <c r="B1" s="409"/>
      <c r="C1" s="409"/>
      <c r="D1" s="409"/>
      <c r="E1" s="409"/>
      <c r="F1" s="409"/>
    </row>
    <row r="2" spans="1:6" ht="25.7" customHeight="1" x14ac:dyDescent="0.25">
      <c r="A2" s="408" t="s">
        <v>281</v>
      </c>
      <c r="B2" s="408"/>
      <c r="C2" s="408"/>
      <c r="D2" s="408"/>
      <c r="E2" s="409"/>
      <c r="F2" s="410"/>
    </row>
    <row r="3" spans="1:6" ht="25.7" customHeight="1" x14ac:dyDescent="0.25">
      <c r="A3" s="411" t="s">
        <v>282</v>
      </c>
      <c r="B3" s="411"/>
      <c r="C3" s="411"/>
      <c r="D3" s="411"/>
      <c r="E3" s="411"/>
      <c r="F3" s="411"/>
    </row>
    <row r="4" spans="1:6" ht="17.100000000000001" customHeight="1" x14ac:dyDescent="0.25">
      <c r="A4" s="370" t="s">
        <v>283</v>
      </c>
      <c r="B4" s="370"/>
      <c r="C4" s="370"/>
      <c r="D4" s="370"/>
      <c r="E4" s="370"/>
      <c r="F4" s="370"/>
    </row>
    <row r="5" spans="1:6" s="164" customFormat="1" ht="20.100000000000001" customHeight="1" x14ac:dyDescent="0.25">
      <c r="A5" s="162" t="s">
        <v>284</v>
      </c>
      <c r="B5" s="412"/>
      <c r="C5" s="413"/>
      <c r="D5" s="413"/>
      <c r="E5" s="413"/>
      <c r="F5" s="163" t="s">
        <v>285</v>
      </c>
    </row>
    <row r="6" spans="1:6" ht="42" customHeight="1" x14ac:dyDescent="0.25">
      <c r="A6" s="165" t="s">
        <v>286</v>
      </c>
      <c r="B6" s="165" t="s">
        <v>81</v>
      </c>
      <c r="C6" s="166" t="s">
        <v>287</v>
      </c>
      <c r="D6" s="167" t="s">
        <v>288</v>
      </c>
      <c r="E6" s="167" t="s">
        <v>289</v>
      </c>
      <c r="F6" s="165" t="s">
        <v>290</v>
      </c>
    </row>
    <row r="7" spans="1:6" ht="150" customHeight="1" x14ac:dyDescent="0.25">
      <c r="A7" s="168" t="s">
        <v>291</v>
      </c>
      <c r="B7" s="169" t="s">
        <v>292</v>
      </c>
      <c r="C7" s="170"/>
      <c r="D7" s="170"/>
      <c r="E7" s="171">
        <v>9990153</v>
      </c>
      <c r="F7" s="172" t="s">
        <v>293</v>
      </c>
    </row>
    <row r="8" spans="1:6" ht="42" customHeight="1" x14ac:dyDescent="0.25">
      <c r="A8" s="173"/>
      <c r="B8" s="174"/>
      <c r="C8" s="80"/>
      <c r="D8" s="80"/>
      <c r="E8" s="175"/>
      <c r="F8" s="176"/>
    </row>
    <row r="9" spans="1:6" ht="80.45" customHeight="1" x14ac:dyDescent="0.25">
      <c r="A9" s="177" t="s">
        <v>294</v>
      </c>
      <c r="B9" s="178" t="s">
        <v>292</v>
      </c>
      <c r="C9" s="80"/>
      <c r="D9" s="80"/>
      <c r="E9" s="175">
        <v>1876</v>
      </c>
      <c r="F9" s="179" t="s">
        <v>295</v>
      </c>
    </row>
    <row r="10" spans="1:6" ht="42" customHeight="1" x14ac:dyDescent="0.25">
      <c r="A10" s="180"/>
      <c r="B10" s="181"/>
      <c r="C10" s="182"/>
      <c r="D10" s="182"/>
      <c r="E10" s="175"/>
      <c r="F10" s="183"/>
    </row>
    <row r="11" spans="1:6" ht="42" customHeight="1" x14ac:dyDescent="0.25">
      <c r="A11" s="184" t="s">
        <v>296</v>
      </c>
      <c r="B11" s="185"/>
      <c r="C11" s="186"/>
      <c r="D11" s="186"/>
      <c r="E11" s="187">
        <f>E7+E9</f>
        <v>9992029</v>
      </c>
      <c r="F11" s="188"/>
    </row>
    <row r="12" spans="1:6" ht="137.44999999999999" hidden="1" customHeight="1" x14ac:dyDescent="0.25">
      <c r="A12" s="401" t="s">
        <v>297</v>
      </c>
      <c r="B12" s="402"/>
      <c r="C12" s="402"/>
      <c r="D12" s="402"/>
      <c r="E12" s="402"/>
      <c r="F12" s="402"/>
    </row>
    <row r="13" spans="1:6" x14ac:dyDescent="0.25">
      <c r="A13" s="189"/>
      <c r="B13" s="189"/>
      <c r="C13" s="189"/>
      <c r="D13" s="189"/>
    </row>
    <row r="14" spans="1:6" x14ac:dyDescent="0.25">
      <c r="A14" s="189"/>
      <c r="B14" s="189"/>
      <c r="C14" s="189"/>
      <c r="D14" s="189"/>
    </row>
    <row r="15" spans="1:6" x14ac:dyDescent="0.25">
      <c r="A15" s="189"/>
      <c r="B15" s="189"/>
      <c r="C15" s="189"/>
      <c r="D15" s="189"/>
    </row>
    <row r="16" spans="1:6" x14ac:dyDescent="0.25">
      <c r="A16" s="189"/>
      <c r="B16" s="189"/>
      <c r="C16" s="189"/>
      <c r="D16" s="189"/>
    </row>
    <row r="17" spans="1:4" x14ac:dyDescent="0.25">
      <c r="A17" s="189"/>
      <c r="B17" s="189"/>
      <c r="C17" s="189"/>
      <c r="D17" s="189"/>
    </row>
    <row r="18" spans="1:4" x14ac:dyDescent="0.25">
      <c r="A18" s="189"/>
      <c r="B18" s="189"/>
      <c r="C18" s="189"/>
      <c r="D18" s="189"/>
    </row>
    <row r="19" spans="1:4" x14ac:dyDescent="0.25">
      <c r="A19" s="189"/>
      <c r="B19" s="189"/>
      <c r="C19" s="189"/>
      <c r="D19" s="189"/>
    </row>
    <row r="20" spans="1:4" x14ac:dyDescent="0.25">
      <c r="A20" s="189"/>
      <c r="B20" s="189"/>
      <c r="C20" s="189"/>
      <c r="D20" s="189"/>
    </row>
    <row r="21" spans="1:4" x14ac:dyDescent="0.25">
      <c r="A21" s="189"/>
      <c r="B21" s="189"/>
      <c r="C21" s="189"/>
      <c r="D21" s="189"/>
    </row>
    <row r="22" spans="1:4" x14ac:dyDescent="0.25">
      <c r="A22" s="189"/>
      <c r="B22" s="189"/>
      <c r="C22" s="189"/>
      <c r="D22" s="189"/>
    </row>
    <row r="23" spans="1:4" x14ac:dyDescent="0.25">
      <c r="A23" s="189"/>
      <c r="B23" s="189"/>
      <c r="C23" s="189"/>
      <c r="D23" s="189"/>
    </row>
    <row r="24" spans="1:4" x14ac:dyDescent="0.25">
      <c r="A24" s="189"/>
      <c r="B24" s="189"/>
      <c r="C24" s="189"/>
      <c r="D24" s="189"/>
    </row>
    <row r="25" spans="1:4" x14ac:dyDescent="0.25">
      <c r="A25" s="189"/>
      <c r="B25" s="189"/>
      <c r="C25" s="189"/>
      <c r="D25" s="189"/>
    </row>
    <row r="26" spans="1:4" x14ac:dyDescent="0.25">
      <c r="A26" s="189"/>
      <c r="B26" s="189"/>
      <c r="C26" s="189"/>
      <c r="D26" s="189"/>
    </row>
    <row r="27" spans="1:4" x14ac:dyDescent="0.25">
      <c r="A27" s="189"/>
      <c r="B27" s="189"/>
      <c r="C27" s="189"/>
      <c r="D27" s="189"/>
    </row>
  </sheetData>
  <mergeCells count="6">
    <mergeCell ref="A12:F12"/>
    <mergeCell ref="A1:F1"/>
    <mergeCell ref="A2:F2"/>
    <mergeCell ref="A3:F3"/>
    <mergeCell ref="A4:F4"/>
    <mergeCell ref="B5:E5"/>
  </mergeCells>
  <phoneticPr fontId="4" type="noConversion"/>
  <printOptions horizontalCentered="1"/>
  <pageMargins left="0.47244094488188981" right="0.47244094488188981" top="0.39370078740157483" bottom="0.59055118110236227" header="0.39370078740157483" footer="0.39370078740157483"/>
  <pageSetup paperSize="9" firstPageNumber="12" fitToHeight="0" orientation="portrait" blackAndWhite="1"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
  <sheetViews>
    <sheetView view="pageBreakPreview" topLeftCell="A10" zoomScaleNormal="100" zoomScaleSheetLayoutView="100" workbookViewId="0">
      <selection activeCell="A10" sqref="A1:XFD1048576"/>
    </sheetView>
  </sheetViews>
  <sheetFormatPr defaultColWidth="8.875" defaultRowHeight="16.5" x14ac:dyDescent="0.25"/>
  <cols>
    <col min="1" max="1" width="28.625" style="65" customWidth="1"/>
    <col min="2" max="3" width="6.625" style="65" customWidth="1"/>
    <col min="4" max="6" width="15.125" style="65" customWidth="1"/>
    <col min="7" max="16384" width="8.875" style="65"/>
  </cols>
  <sheetData>
    <row r="1" spans="1:6" ht="25.7" customHeight="1" x14ac:dyDescent="0.25">
      <c r="A1" s="414" t="s">
        <v>298</v>
      </c>
      <c r="B1" s="414"/>
      <c r="C1" s="414"/>
      <c r="D1" s="414"/>
      <c r="E1" s="414"/>
      <c r="F1" s="414"/>
    </row>
    <row r="2" spans="1:6" ht="25.7" customHeight="1" x14ac:dyDescent="0.25">
      <c r="A2" s="414" t="s">
        <v>299</v>
      </c>
      <c r="B2" s="414"/>
      <c r="C2" s="414"/>
      <c r="D2" s="414"/>
      <c r="E2" s="415"/>
      <c r="F2" s="414"/>
    </row>
    <row r="3" spans="1:6" ht="25.7" customHeight="1" x14ac:dyDescent="0.25">
      <c r="A3" s="416" t="s">
        <v>300</v>
      </c>
      <c r="B3" s="417"/>
      <c r="C3" s="417"/>
      <c r="D3" s="417"/>
      <c r="E3" s="417"/>
      <c r="F3" s="417"/>
    </row>
    <row r="4" spans="1:6" ht="17.100000000000001" customHeight="1" x14ac:dyDescent="0.25">
      <c r="A4" s="418" t="s">
        <v>301</v>
      </c>
      <c r="B4" s="418"/>
      <c r="C4" s="418"/>
      <c r="D4" s="418"/>
      <c r="E4" s="418"/>
      <c r="F4" s="418"/>
    </row>
    <row r="5" spans="1:6" s="164" customFormat="1" ht="20.100000000000001" customHeight="1" x14ac:dyDescent="0.25">
      <c r="A5" s="190"/>
      <c r="B5" s="191"/>
      <c r="C5" s="191"/>
      <c r="D5" s="191"/>
      <c r="E5" s="191"/>
      <c r="F5" s="192" t="s">
        <v>115</v>
      </c>
    </row>
    <row r="6" spans="1:6" ht="60" customHeight="1" x14ac:dyDescent="0.25">
      <c r="A6" s="193" t="s">
        <v>302</v>
      </c>
      <c r="B6" s="194" t="s">
        <v>81</v>
      </c>
      <c r="C6" s="195" t="s">
        <v>288</v>
      </c>
      <c r="D6" s="195" t="s">
        <v>303</v>
      </c>
      <c r="E6" s="196" t="s">
        <v>304</v>
      </c>
      <c r="F6" s="193" t="s">
        <v>305</v>
      </c>
    </row>
    <row r="7" spans="1:6" s="200" customFormat="1" ht="33" customHeight="1" x14ac:dyDescent="0.25">
      <c r="A7" s="197" t="s">
        <v>306</v>
      </c>
      <c r="B7" s="165"/>
      <c r="C7" s="198"/>
      <c r="D7" s="198"/>
      <c r="E7" s="171"/>
      <c r="F7" s="199"/>
    </row>
    <row r="8" spans="1:6" s="200" customFormat="1" ht="38.1" customHeight="1" x14ac:dyDescent="0.25">
      <c r="A8" s="201" t="s">
        <v>307</v>
      </c>
      <c r="B8" s="202" t="s">
        <v>292</v>
      </c>
      <c r="C8" s="17"/>
      <c r="D8" s="17"/>
      <c r="E8" s="175">
        <v>9990153</v>
      </c>
      <c r="F8" s="203"/>
    </row>
    <row r="9" spans="1:6" s="200" customFormat="1" ht="33" customHeight="1" x14ac:dyDescent="0.25">
      <c r="A9" s="204" t="s">
        <v>308</v>
      </c>
      <c r="B9" s="205"/>
      <c r="C9" s="17"/>
      <c r="D9" s="17"/>
      <c r="E9" s="175"/>
      <c r="F9" s="203"/>
    </row>
    <row r="10" spans="1:6" s="200" customFormat="1" ht="33" customHeight="1" x14ac:dyDescent="0.25">
      <c r="A10" s="206" t="s">
        <v>309</v>
      </c>
      <c r="B10" s="202"/>
      <c r="C10" s="17"/>
      <c r="D10" s="17"/>
      <c r="E10" s="175"/>
      <c r="F10" s="203"/>
    </row>
    <row r="11" spans="1:6" s="200" customFormat="1" ht="38.1" customHeight="1" x14ac:dyDescent="0.25">
      <c r="A11" s="201" t="s">
        <v>307</v>
      </c>
      <c r="B11" s="202" t="s">
        <v>292</v>
      </c>
      <c r="C11" s="17"/>
      <c r="D11" s="17"/>
      <c r="E11" s="175">
        <v>9259026</v>
      </c>
      <c r="F11" s="203"/>
    </row>
    <row r="12" spans="1:6" s="200" customFormat="1" ht="33" customHeight="1" x14ac:dyDescent="0.25">
      <c r="A12" s="204"/>
      <c r="B12" s="207"/>
      <c r="C12" s="17"/>
      <c r="D12" s="17"/>
      <c r="E12" s="175"/>
      <c r="F12" s="203"/>
    </row>
    <row r="13" spans="1:6" s="200" customFormat="1" ht="33" customHeight="1" x14ac:dyDescent="0.25">
      <c r="A13" s="204" t="s">
        <v>310</v>
      </c>
      <c r="B13" s="202"/>
      <c r="C13" s="17"/>
      <c r="D13" s="17"/>
      <c r="E13" s="175"/>
      <c r="F13" s="203"/>
    </row>
    <row r="14" spans="1:6" s="200" customFormat="1" ht="38.1" customHeight="1" x14ac:dyDescent="0.25">
      <c r="A14" s="201" t="s">
        <v>307</v>
      </c>
      <c r="B14" s="202" t="s">
        <v>292</v>
      </c>
      <c r="C14" s="17"/>
      <c r="D14" s="17"/>
      <c r="E14" s="175">
        <v>4892829</v>
      </c>
      <c r="F14" s="203"/>
    </row>
    <row r="15" spans="1:6" s="200" customFormat="1" ht="33" customHeight="1" x14ac:dyDescent="0.25">
      <c r="A15" s="204"/>
      <c r="B15" s="207"/>
      <c r="C15" s="17"/>
      <c r="D15" s="17"/>
      <c r="E15" s="175"/>
      <c r="F15" s="203"/>
    </row>
    <row r="16" spans="1:6" s="200" customFormat="1" ht="33" customHeight="1" x14ac:dyDescent="0.25">
      <c r="A16" s="208" t="s">
        <v>311</v>
      </c>
      <c r="B16" s="202"/>
      <c r="C16" s="17"/>
      <c r="D16" s="17"/>
      <c r="E16" s="175"/>
      <c r="F16" s="203"/>
    </row>
    <row r="17" spans="1:6" s="200" customFormat="1" ht="38.1" customHeight="1" x14ac:dyDescent="0.25">
      <c r="A17" s="201" t="s">
        <v>307</v>
      </c>
      <c r="B17" s="202" t="s">
        <v>292</v>
      </c>
      <c r="C17" s="17"/>
      <c r="D17" s="17"/>
      <c r="E17" s="175">
        <v>4797720</v>
      </c>
      <c r="F17" s="203"/>
    </row>
    <row r="18" spans="1:6" s="200" customFormat="1" ht="33" customHeight="1" x14ac:dyDescent="0.25">
      <c r="A18" s="209"/>
      <c r="B18" s="207"/>
      <c r="C18" s="17"/>
      <c r="D18" s="17"/>
      <c r="E18" s="175"/>
      <c r="F18" s="203"/>
    </row>
    <row r="19" spans="1:6" s="200" customFormat="1" ht="33" customHeight="1" x14ac:dyDescent="0.25">
      <c r="A19" s="208" t="s">
        <v>312</v>
      </c>
      <c r="B19" s="202"/>
      <c r="C19" s="17"/>
      <c r="D19" s="17"/>
      <c r="E19" s="175"/>
      <c r="F19" s="203"/>
    </row>
    <row r="20" spans="1:6" s="200" customFormat="1" ht="38.1" customHeight="1" x14ac:dyDescent="0.25">
      <c r="A20" s="201" t="s">
        <v>307</v>
      </c>
      <c r="B20" s="202" t="s">
        <v>292</v>
      </c>
      <c r="C20" s="17"/>
      <c r="D20" s="17"/>
      <c r="E20" s="175">
        <v>5127095</v>
      </c>
      <c r="F20" s="203"/>
    </row>
    <row r="21" spans="1:6" s="200" customFormat="1" ht="33" customHeight="1" x14ac:dyDescent="0.25">
      <c r="A21" s="210"/>
      <c r="B21" s="211"/>
      <c r="C21" s="212"/>
      <c r="D21" s="212"/>
      <c r="E21" s="187"/>
      <c r="F21" s="213"/>
    </row>
    <row r="22" spans="1:6" x14ac:dyDescent="0.25">
      <c r="A22" s="419"/>
      <c r="B22" s="401"/>
      <c r="C22" s="401"/>
      <c r="D22" s="401"/>
      <c r="E22" s="401"/>
      <c r="F22" s="401"/>
    </row>
    <row r="23" spans="1:6" ht="31.9" customHeight="1" x14ac:dyDescent="0.25"/>
    <row r="24" spans="1:6" ht="31.9" customHeight="1" x14ac:dyDescent="0.25"/>
    <row r="25" spans="1:6" ht="31.9" customHeight="1" x14ac:dyDescent="0.25"/>
    <row r="26" spans="1:6" ht="31.9" customHeight="1" x14ac:dyDescent="0.25"/>
  </sheetData>
  <mergeCells count="5">
    <mergeCell ref="A1:F1"/>
    <mergeCell ref="A2:F2"/>
    <mergeCell ref="A3:F3"/>
    <mergeCell ref="A4:F4"/>
    <mergeCell ref="A22:F22"/>
  </mergeCells>
  <phoneticPr fontId="4" type="noConversion"/>
  <printOptions horizontalCentered="1"/>
  <pageMargins left="0.47244094488188981" right="0.47244094488188981" top="0.39370078740157483" bottom="0.59055118110236227" header="0.39370078740157483" footer="0.39370078740157483"/>
  <pageSetup paperSize="9" firstPageNumber="14" fitToHeight="0" orientation="portrait" blackAndWhite="1"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工作表3">
    <pageSetUpPr fitToPage="1"/>
  </sheetPr>
  <dimension ref="A1:F20"/>
  <sheetViews>
    <sheetView showZeros="0" view="pageBreakPreview" zoomScaleNormal="100" workbookViewId="0">
      <selection sqref="A1:XFD1048576"/>
    </sheetView>
  </sheetViews>
  <sheetFormatPr defaultRowHeight="15.75" x14ac:dyDescent="0.25"/>
  <cols>
    <col min="1" max="1" width="20.625" style="215" customWidth="1"/>
    <col min="2" max="2" width="15.375" style="215" customWidth="1"/>
    <col min="3" max="3" width="14.875" style="215" customWidth="1"/>
    <col min="4" max="4" width="15.25" style="215" customWidth="1"/>
    <col min="5" max="5" width="24.125" style="215" customWidth="1"/>
    <col min="6" max="10" width="0" style="215" hidden="1" customWidth="1"/>
    <col min="11" max="16384" width="9" style="215"/>
  </cols>
  <sheetData>
    <row r="1" spans="1:6" ht="26.45" customHeight="1" x14ac:dyDescent="0.4">
      <c r="A1" s="422" t="s">
        <v>313</v>
      </c>
      <c r="B1" s="423"/>
      <c r="C1" s="423"/>
      <c r="D1" s="423"/>
      <c r="E1" s="423"/>
      <c r="F1" s="214"/>
    </row>
    <row r="2" spans="1:6" ht="26.45" customHeight="1" x14ac:dyDescent="0.4">
      <c r="A2" s="424" t="s">
        <v>314</v>
      </c>
      <c r="B2" s="423"/>
      <c r="C2" s="423"/>
      <c r="D2" s="423"/>
      <c r="E2" s="423"/>
      <c r="F2" s="214"/>
    </row>
    <row r="3" spans="1:6" ht="26.45" customHeight="1" x14ac:dyDescent="0.4">
      <c r="A3" s="425" t="s">
        <v>315</v>
      </c>
      <c r="B3" s="425"/>
      <c r="C3" s="425"/>
      <c r="D3" s="425"/>
      <c r="E3" s="425"/>
      <c r="F3" s="216"/>
    </row>
    <row r="4" spans="1:6" ht="17.100000000000001" customHeight="1" x14ac:dyDescent="0.25">
      <c r="A4" s="426" t="s">
        <v>316</v>
      </c>
      <c r="B4" s="426"/>
      <c r="C4" s="426"/>
      <c r="D4" s="426"/>
      <c r="E4" s="426"/>
      <c r="F4" s="217"/>
    </row>
    <row r="5" spans="1:6" ht="20.100000000000001" customHeight="1" x14ac:dyDescent="0.3">
      <c r="A5" s="218" t="s">
        <v>317</v>
      </c>
      <c r="B5" s="426"/>
      <c r="C5" s="426"/>
      <c r="D5" s="426"/>
      <c r="E5" s="219" t="s">
        <v>318</v>
      </c>
      <c r="F5" s="217"/>
    </row>
    <row r="6" spans="1:6" s="223" customFormat="1" ht="45.2" customHeight="1" x14ac:dyDescent="0.25">
      <c r="A6" s="220" t="s">
        <v>319</v>
      </c>
      <c r="B6" s="221" t="s">
        <v>320</v>
      </c>
      <c r="C6" s="222" t="s">
        <v>321</v>
      </c>
      <c r="D6" s="221" t="s">
        <v>322</v>
      </c>
      <c r="E6" s="220" t="s">
        <v>323</v>
      </c>
    </row>
    <row r="7" spans="1:6" ht="30" customHeight="1" x14ac:dyDescent="0.25">
      <c r="A7" s="224"/>
      <c r="B7" s="225"/>
      <c r="C7" s="225"/>
      <c r="D7" s="225"/>
      <c r="E7" s="226"/>
    </row>
    <row r="8" spans="1:6" ht="30" customHeight="1" x14ac:dyDescent="0.25">
      <c r="A8" s="224"/>
      <c r="B8" s="225"/>
      <c r="C8" s="225"/>
      <c r="D8" s="225"/>
      <c r="E8" s="226"/>
    </row>
    <row r="9" spans="1:6" ht="30" customHeight="1" x14ac:dyDescent="0.25">
      <c r="A9" s="227"/>
      <c r="B9" s="225"/>
      <c r="C9" s="225"/>
      <c r="D9" s="225"/>
      <c r="E9" s="228"/>
    </row>
    <row r="10" spans="1:6" ht="30" customHeight="1" x14ac:dyDescent="0.25">
      <c r="A10" s="227"/>
      <c r="B10" s="229"/>
      <c r="C10" s="229"/>
      <c r="D10" s="229"/>
      <c r="E10" s="227"/>
    </row>
    <row r="11" spans="1:6" ht="30" customHeight="1" x14ac:dyDescent="0.25">
      <c r="A11" s="227"/>
      <c r="B11" s="229"/>
      <c r="C11" s="229"/>
      <c r="D11" s="229"/>
      <c r="E11" s="227"/>
    </row>
    <row r="12" spans="1:6" ht="30" customHeight="1" x14ac:dyDescent="0.25">
      <c r="A12" s="227"/>
      <c r="B12" s="229"/>
      <c r="C12" s="229"/>
      <c r="D12" s="229"/>
      <c r="E12" s="227"/>
    </row>
    <row r="13" spans="1:6" ht="30" customHeight="1" x14ac:dyDescent="0.25">
      <c r="A13" s="227"/>
      <c r="B13" s="229"/>
      <c r="C13" s="229"/>
      <c r="D13" s="229"/>
      <c r="E13" s="227"/>
    </row>
    <row r="14" spans="1:6" ht="30" customHeight="1" x14ac:dyDescent="0.25">
      <c r="A14" s="227"/>
      <c r="B14" s="229"/>
      <c r="C14" s="229"/>
      <c r="D14" s="229"/>
      <c r="E14" s="227"/>
    </row>
    <row r="15" spans="1:6" ht="30" customHeight="1" x14ac:dyDescent="0.25">
      <c r="A15" s="227"/>
      <c r="B15" s="229"/>
      <c r="C15" s="229"/>
      <c r="D15" s="229"/>
      <c r="E15" s="227"/>
    </row>
    <row r="16" spans="1:6" ht="30" customHeight="1" x14ac:dyDescent="0.25">
      <c r="A16" s="227"/>
      <c r="B16" s="229"/>
      <c r="C16" s="229"/>
      <c r="D16" s="229"/>
      <c r="E16" s="227"/>
    </row>
    <row r="17" spans="1:5" ht="30" customHeight="1" x14ac:dyDescent="0.25">
      <c r="A17" s="227"/>
      <c r="B17" s="225"/>
      <c r="C17" s="225"/>
      <c r="D17" s="225"/>
      <c r="E17" s="227"/>
    </row>
    <row r="18" spans="1:5" s="233" customFormat="1" ht="30" customHeight="1" x14ac:dyDescent="0.25">
      <c r="A18" s="230"/>
      <c r="B18" s="231"/>
      <c r="C18" s="231"/>
      <c r="D18" s="231"/>
      <c r="E18" s="232"/>
    </row>
    <row r="19" spans="1:5" ht="60" customHeight="1" x14ac:dyDescent="0.25">
      <c r="A19" s="427" t="s">
        <v>324</v>
      </c>
      <c r="B19" s="428"/>
      <c r="C19" s="428"/>
      <c r="D19" s="428"/>
      <c r="E19" s="428"/>
    </row>
    <row r="20" spans="1:5" x14ac:dyDescent="0.25">
      <c r="A20" s="420"/>
      <c r="B20" s="421"/>
      <c r="C20" s="421"/>
      <c r="D20" s="421"/>
      <c r="E20" s="421"/>
    </row>
  </sheetData>
  <mergeCells count="7">
    <mergeCell ref="A20:E20"/>
    <mergeCell ref="A1:E1"/>
    <mergeCell ref="A2:E2"/>
    <mergeCell ref="A3:E3"/>
    <mergeCell ref="A4:E4"/>
    <mergeCell ref="B5:D5"/>
    <mergeCell ref="A19:E19"/>
  </mergeCells>
  <phoneticPr fontId="4" type="noConversion"/>
  <printOptions horizontalCentered="1"/>
  <pageMargins left="0.47244094488188981" right="0.47244094488188981" top="0.39370078740157483" bottom="0.59055118110236227" header="0.39370078740157483" footer="0.39370078740157483"/>
  <pageSetup paperSize="9" firstPageNumber="15" fitToHeight="0" orientation="portrait" blackAndWhite="1"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1"/>
  <sheetViews>
    <sheetView showZeros="0" view="pageBreakPreview" zoomScaleNormal="100" zoomScaleSheetLayoutView="100" workbookViewId="0">
      <selection sqref="A1:XFD1048576"/>
    </sheetView>
  </sheetViews>
  <sheetFormatPr defaultColWidth="8.125" defaultRowHeight="15.75" x14ac:dyDescent="0.25"/>
  <cols>
    <col min="1" max="1" width="18.125" style="39" customWidth="1"/>
    <col min="2" max="2" width="7.625" style="39" customWidth="1"/>
    <col min="3" max="3" width="7.5" style="39" customWidth="1"/>
    <col min="4" max="4" width="8.875" style="39" customWidth="1"/>
    <col min="5" max="5" width="6.375" style="39" customWidth="1"/>
    <col min="6" max="6" width="6.5" style="39" customWidth="1"/>
    <col min="7" max="7" width="8.625" style="39" hidden="1" customWidth="1"/>
    <col min="8" max="9" width="7.25" style="39" customWidth="1"/>
    <col min="10" max="11" width="8.625" style="39" hidden="1" customWidth="1"/>
    <col min="12" max="12" width="6.875" style="39" customWidth="1"/>
    <col min="13" max="13" width="8.375" style="39" customWidth="1"/>
    <col min="14" max="14" width="8.875" style="234" customWidth="1"/>
    <col min="15" max="15" width="9.625" style="234" customWidth="1"/>
    <col min="16" max="16384" width="8.125" style="234"/>
  </cols>
  <sheetData>
    <row r="1" spans="1:15" ht="25.5" x14ac:dyDescent="0.25">
      <c r="A1" s="429" t="s">
        <v>0</v>
      </c>
      <c r="B1" s="430"/>
      <c r="C1" s="430"/>
      <c r="D1" s="430"/>
      <c r="E1" s="430"/>
      <c r="F1" s="430"/>
      <c r="G1" s="430"/>
      <c r="H1" s="430"/>
      <c r="I1" s="430"/>
      <c r="J1" s="430"/>
      <c r="K1" s="430"/>
      <c r="L1" s="430"/>
      <c r="M1" s="430"/>
      <c r="N1" s="430"/>
      <c r="O1" s="430"/>
    </row>
    <row r="2" spans="1:15" ht="24" customHeight="1" x14ac:dyDescent="0.25">
      <c r="A2" s="429" t="s">
        <v>1</v>
      </c>
      <c r="B2" s="430"/>
      <c r="C2" s="430"/>
      <c r="D2" s="430"/>
      <c r="E2" s="430"/>
      <c r="F2" s="430"/>
      <c r="G2" s="430"/>
      <c r="H2" s="430"/>
      <c r="I2" s="430"/>
      <c r="J2" s="430"/>
      <c r="K2" s="430"/>
      <c r="L2" s="430"/>
      <c r="M2" s="430"/>
      <c r="N2" s="430"/>
      <c r="O2" s="430"/>
    </row>
    <row r="3" spans="1:15" ht="24" customHeight="1" x14ac:dyDescent="0.25">
      <c r="A3" s="431" t="s">
        <v>325</v>
      </c>
      <c r="B3" s="432"/>
      <c r="C3" s="432"/>
      <c r="D3" s="432"/>
      <c r="E3" s="432"/>
      <c r="F3" s="432"/>
      <c r="G3" s="432"/>
      <c r="H3" s="432"/>
      <c r="I3" s="432"/>
      <c r="J3" s="432"/>
      <c r="K3" s="432"/>
      <c r="L3" s="432"/>
      <c r="M3" s="432"/>
      <c r="N3" s="432"/>
      <c r="O3" s="432"/>
    </row>
    <row r="4" spans="1:15" ht="23.25" customHeight="1" x14ac:dyDescent="0.25">
      <c r="A4" s="433" t="s">
        <v>326</v>
      </c>
      <c r="B4" s="434"/>
      <c r="C4" s="434"/>
      <c r="D4" s="434"/>
      <c r="E4" s="434"/>
      <c r="F4" s="434"/>
      <c r="G4" s="434"/>
      <c r="H4" s="434"/>
      <c r="I4" s="434"/>
      <c r="J4" s="434"/>
      <c r="K4" s="434"/>
      <c r="L4" s="434"/>
      <c r="M4" s="434"/>
      <c r="N4" s="434"/>
      <c r="O4" s="434"/>
    </row>
    <row r="5" spans="1:15" ht="23.25" customHeight="1" x14ac:dyDescent="0.25">
      <c r="A5" s="235"/>
      <c r="B5" s="236"/>
      <c r="C5" s="236"/>
      <c r="D5" s="236"/>
      <c r="E5" s="237"/>
      <c r="F5" s="237"/>
      <c r="G5" s="237"/>
      <c r="H5" s="237"/>
      <c r="I5" s="237"/>
      <c r="J5" s="237"/>
      <c r="K5" s="237"/>
      <c r="L5" s="237"/>
      <c r="M5" s="236"/>
      <c r="N5" s="236"/>
      <c r="O5" s="238" t="s">
        <v>327</v>
      </c>
    </row>
    <row r="6" spans="1:15" ht="36" customHeight="1" x14ac:dyDescent="0.25">
      <c r="A6" s="435" t="s">
        <v>328</v>
      </c>
      <c r="B6" s="437" t="s">
        <v>329</v>
      </c>
      <c r="C6" s="437" t="s">
        <v>330</v>
      </c>
      <c r="D6" s="437" t="s">
        <v>331</v>
      </c>
      <c r="E6" s="439" t="s">
        <v>332</v>
      </c>
      <c r="F6" s="440"/>
      <c r="G6" s="441"/>
      <c r="H6" s="239" t="s">
        <v>333</v>
      </c>
      <c r="I6" s="439" t="s">
        <v>334</v>
      </c>
      <c r="J6" s="442"/>
      <c r="K6" s="440"/>
      <c r="L6" s="443"/>
      <c r="M6" s="435" t="s">
        <v>335</v>
      </c>
      <c r="N6" s="437" t="s">
        <v>336</v>
      </c>
      <c r="O6" s="435" t="s">
        <v>337</v>
      </c>
    </row>
    <row r="7" spans="1:15" ht="33" x14ac:dyDescent="0.25">
      <c r="A7" s="436"/>
      <c r="B7" s="438"/>
      <c r="C7" s="438"/>
      <c r="D7" s="438"/>
      <c r="E7" s="240" t="s">
        <v>338</v>
      </c>
      <c r="F7" s="240" t="s">
        <v>339</v>
      </c>
      <c r="G7" s="241" t="s">
        <v>340</v>
      </c>
      <c r="H7" s="240" t="s">
        <v>341</v>
      </c>
      <c r="I7" s="242" t="s">
        <v>342</v>
      </c>
      <c r="J7" s="241" t="s">
        <v>343</v>
      </c>
      <c r="K7" s="241" t="s">
        <v>344</v>
      </c>
      <c r="L7" s="242" t="s">
        <v>340</v>
      </c>
      <c r="M7" s="436"/>
      <c r="N7" s="446"/>
      <c r="O7" s="436"/>
    </row>
    <row r="8" spans="1:15" ht="30" customHeight="1" x14ac:dyDescent="0.25">
      <c r="A8" s="243"/>
      <c r="B8" s="244">
        <f>SUM(B9:B11)</f>
        <v>0</v>
      </c>
      <c r="C8" s="244">
        <f t="shared" ref="C8:L8" si="0">SUM(C9:C11)</f>
        <v>0</v>
      </c>
      <c r="D8" s="244">
        <f t="shared" si="0"/>
        <v>0</v>
      </c>
      <c r="E8" s="244">
        <f t="shared" si="0"/>
        <v>0</v>
      </c>
      <c r="F8" s="244">
        <f t="shared" si="0"/>
        <v>0</v>
      </c>
      <c r="G8" s="245">
        <f t="shared" si="0"/>
        <v>0</v>
      </c>
      <c r="H8" s="244">
        <f t="shared" si="0"/>
        <v>0</v>
      </c>
      <c r="I8" s="244">
        <f t="shared" si="0"/>
        <v>0</v>
      </c>
      <c r="J8" s="245">
        <f t="shared" si="0"/>
        <v>0</v>
      </c>
      <c r="K8" s="245">
        <f t="shared" si="0"/>
        <v>0</v>
      </c>
      <c r="L8" s="244">
        <f t="shared" si="0"/>
        <v>0</v>
      </c>
      <c r="M8" s="244">
        <f>SUM(B8:L8)</f>
        <v>0</v>
      </c>
      <c r="N8" s="245">
        <f>SUM(N9:N11)</f>
        <v>0</v>
      </c>
      <c r="O8" s="244">
        <f>SUM(M8:N8)</f>
        <v>0</v>
      </c>
    </row>
    <row r="9" spans="1:15" ht="30" customHeight="1" x14ac:dyDescent="0.25">
      <c r="A9" s="246"/>
      <c r="B9" s="17"/>
      <c r="C9" s="245"/>
      <c r="D9" s="245"/>
      <c r="E9" s="245"/>
      <c r="F9" s="245"/>
      <c r="G9" s="245"/>
      <c r="H9" s="245"/>
      <c r="I9" s="245"/>
      <c r="J9" s="245"/>
      <c r="K9" s="245"/>
      <c r="L9" s="245"/>
      <c r="M9" s="247">
        <f>SUM(B9:L9)</f>
        <v>0</v>
      </c>
      <c r="N9" s="245"/>
      <c r="O9" s="247">
        <f>SUM(M9:N9)</f>
        <v>0</v>
      </c>
    </row>
    <row r="10" spans="1:15" ht="30" customHeight="1" x14ac:dyDescent="0.25">
      <c r="A10" s="246"/>
      <c r="B10" s="17"/>
      <c r="C10" s="245"/>
      <c r="D10" s="247"/>
      <c r="E10" s="247"/>
      <c r="F10" s="247"/>
      <c r="G10" s="245"/>
      <c r="H10" s="17"/>
      <c r="I10" s="248"/>
      <c r="J10" s="245"/>
      <c r="K10" s="245"/>
      <c r="L10" s="17"/>
      <c r="M10" s="247">
        <f>SUM(B10:L10)</f>
        <v>0</v>
      </c>
      <c r="N10" s="245"/>
      <c r="O10" s="247">
        <f>SUM(M10:N10)</f>
        <v>0</v>
      </c>
    </row>
    <row r="11" spans="1:15" ht="30" customHeight="1" x14ac:dyDescent="0.25">
      <c r="A11" s="246"/>
      <c r="B11" s="245"/>
      <c r="C11" s="17"/>
      <c r="D11" s="248"/>
      <c r="E11" s="248"/>
      <c r="F11" s="245"/>
      <c r="G11" s="245"/>
      <c r="H11" s="17"/>
      <c r="I11" s="248"/>
      <c r="J11" s="245"/>
      <c r="K11" s="245"/>
      <c r="L11" s="17"/>
      <c r="M11" s="247"/>
      <c r="N11" s="245"/>
      <c r="O11" s="247"/>
    </row>
    <row r="12" spans="1:15" ht="30" customHeight="1" x14ac:dyDescent="0.25">
      <c r="A12" s="246"/>
      <c r="B12" s="245"/>
      <c r="C12" s="17"/>
      <c r="D12" s="248"/>
      <c r="E12" s="248"/>
      <c r="F12" s="245"/>
      <c r="G12" s="245"/>
      <c r="H12" s="17"/>
      <c r="I12" s="248"/>
      <c r="J12" s="245"/>
      <c r="K12" s="245"/>
      <c r="L12" s="17"/>
      <c r="M12" s="247"/>
      <c r="N12" s="245"/>
      <c r="O12" s="247"/>
    </row>
    <row r="13" spans="1:15" ht="30" customHeight="1" x14ac:dyDescent="0.25">
      <c r="A13" s="246"/>
      <c r="B13" s="245"/>
      <c r="C13" s="17"/>
      <c r="D13" s="248"/>
      <c r="E13" s="248"/>
      <c r="F13" s="245"/>
      <c r="G13" s="245"/>
      <c r="H13" s="17"/>
      <c r="I13" s="248"/>
      <c r="J13" s="245"/>
      <c r="K13" s="245"/>
      <c r="L13" s="17"/>
      <c r="M13" s="247"/>
      <c r="N13" s="245"/>
      <c r="O13" s="247"/>
    </row>
    <row r="14" spans="1:15" ht="30" customHeight="1" x14ac:dyDescent="0.25">
      <c r="A14" s="246"/>
      <c r="B14" s="245"/>
      <c r="C14" s="17"/>
      <c r="D14" s="248"/>
      <c r="E14" s="248"/>
      <c r="F14" s="245"/>
      <c r="G14" s="245"/>
      <c r="H14" s="17"/>
      <c r="I14" s="248"/>
      <c r="J14" s="245"/>
      <c r="K14" s="245"/>
      <c r="L14" s="17"/>
      <c r="M14" s="247"/>
      <c r="N14" s="245"/>
      <c r="O14" s="247"/>
    </row>
    <row r="15" spans="1:15" ht="30" customHeight="1" x14ac:dyDescent="0.25">
      <c r="A15" s="246"/>
      <c r="B15" s="245"/>
      <c r="C15" s="17"/>
      <c r="D15" s="248"/>
      <c r="E15" s="248"/>
      <c r="F15" s="245"/>
      <c r="G15" s="245"/>
      <c r="H15" s="17"/>
      <c r="I15" s="248"/>
      <c r="J15" s="245"/>
      <c r="K15" s="245"/>
      <c r="L15" s="17"/>
      <c r="M15" s="247"/>
      <c r="N15" s="245"/>
      <c r="O15" s="247"/>
    </row>
    <row r="16" spans="1:15" ht="30" customHeight="1" x14ac:dyDescent="0.25">
      <c r="A16" s="249"/>
      <c r="B16" s="247"/>
      <c r="C16" s="247"/>
      <c r="D16" s="247"/>
      <c r="E16" s="247"/>
      <c r="F16" s="247"/>
      <c r="G16" s="247"/>
      <c r="H16" s="247"/>
      <c r="I16" s="247"/>
      <c r="J16" s="247"/>
      <c r="K16" s="247"/>
      <c r="L16" s="247"/>
      <c r="M16" s="247"/>
      <c r="N16" s="250"/>
      <c r="O16" s="250"/>
    </row>
    <row r="17" spans="1:15" s="254" customFormat="1" ht="30" customHeight="1" x14ac:dyDescent="0.25">
      <c r="A17" s="251" t="s">
        <v>345</v>
      </c>
      <c r="B17" s="252">
        <f>SUM(B8)</f>
        <v>0</v>
      </c>
      <c r="C17" s="252">
        <f t="shared" ref="C17:L17" si="1">SUM(C8)</f>
        <v>0</v>
      </c>
      <c r="D17" s="252">
        <f t="shared" si="1"/>
        <v>0</v>
      </c>
      <c r="E17" s="252">
        <f t="shared" si="1"/>
        <v>0</v>
      </c>
      <c r="F17" s="252">
        <f t="shared" si="1"/>
        <v>0</v>
      </c>
      <c r="G17" s="253">
        <f t="shared" si="1"/>
        <v>0</v>
      </c>
      <c r="H17" s="252">
        <f t="shared" si="1"/>
        <v>0</v>
      </c>
      <c r="I17" s="252">
        <f t="shared" si="1"/>
        <v>0</v>
      </c>
      <c r="J17" s="253">
        <f t="shared" si="1"/>
        <v>0</v>
      </c>
      <c r="K17" s="253">
        <f t="shared" si="1"/>
        <v>0</v>
      </c>
      <c r="L17" s="252">
        <f t="shared" si="1"/>
        <v>0</v>
      </c>
      <c r="M17" s="252">
        <f>SUM(B17:L17)</f>
        <v>0</v>
      </c>
      <c r="N17" s="253">
        <f>SUM(N8)</f>
        <v>0</v>
      </c>
      <c r="O17" s="252">
        <f>SUM(M17:N17)</f>
        <v>0</v>
      </c>
    </row>
    <row r="18" spans="1:15" ht="65.45" customHeight="1" x14ac:dyDescent="0.25">
      <c r="A18" s="447" t="s">
        <v>346</v>
      </c>
      <c r="B18" s="448"/>
      <c r="C18" s="448"/>
      <c r="D18" s="448"/>
      <c r="E18" s="448"/>
      <c r="F18" s="448"/>
      <c r="G18" s="448"/>
      <c r="H18" s="448"/>
      <c r="I18" s="448"/>
      <c r="J18" s="448"/>
      <c r="K18" s="448"/>
      <c r="L18" s="448"/>
      <c r="M18" s="448"/>
      <c r="N18" s="448"/>
      <c r="O18" s="448"/>
    </row>
    <row r="19" spans="1:15" x14ac:dyDescent="0.25">
      <c r="A19" s="449"/>
      <c r="B19" s="450"/>
      <c r="C19" s="450"/>
      <c r="D19" s="450"/>
      <c r="E19" s="450"/>
      <c r="F19" s="450"/>
      <c r="G19" s="450"/>
      <c r="H19" s="450"/>
      <c r="I19" s="450"/>
      <c r="J19" s="450"/>
      <c r="K19" s="450"/>
      <c r="L19" s="450"/>
      <c r="M19" s="450"/>
      <c r="N19" s="450"/>
      <c r="O19" s="450"/>
    </row>
    <row r="20" spans="1:15" ht="16.5" x14ac:dyDescent="0.25">
      <c r="A20" s="444"/>
      <c r="B20" s="445"/>
      <c r="C20" s="445"/>
      <c r="D20" s="445"/>
      <c r="E20" s="445"/>
      <c r="F20" s="445"/>
      <c r="G20" s="445"/>
      <c r="H20" s="445"/>
      <c r="I20" s="445"/>
      <c r="J20" s="445"/>
      <c r="K20" s="445"/>
      <c r="L20" s="445"/>
      <c r="M20" s="445"/>
      <c r="N20" s="445"/>
      <c r="O20" s="445"/>
    </row>
    <row r="21" spans="1:15" ht="16.5" x14ac:dyDescent="0.25">
      <c r="A21" s="444"/>
      <c r="B21" s="445"/>
      <c r="C21" s="445"/>
      <c r="D21" s="445"/>
      <c r="E21" s="445"/>
      <c r="F21" s="445"/>
      <c r="G21" s="445"/>
      <c r="H21" s="445"/>
      <c r="I21" s="445"/>
      <c r="J21" s="445"/>
      <c r="K21" s="445"/>
      <c r="L21" s="445"/>
      <c r="M21" s="445"/>
      <c r="N21" s="445"/>
      <c r="O21" s="445"/>
    </row>
  </sheetData>
  <mergeCells count="17">
    <mergeCell ref="A21:O21"/>
    <mergeCell ref="M6:M7"/>
    <mergeCell ref="N6:N7"/>
    <mergeCell ref="O6:O7"/>
    <mergeCell ref="A18:O18"/>
    <mergeCell ref="A19:O19"/>
    <mergeCell ref="A20:O20"/>
    <mergeCell ref="A1:O1"/>
    <mergeCell ref="A2:O2"/>
    <mergeCell ref="A3:O3"/>
    <mergeCell ref="A4:O4"/>
    <mergeCell ref="A6:A7"/>
    <mergeCell ref="B6:B7"/>
    <mergeCell ref="C6:C7"/>
    <mergeCell ref="D6:D7"/>
    <mergeCell ref="E6:G6"/>
    <mergeCell ref="I6:L6"/>
  </mergeCells>
  <phoneticPr fontId="4" type="noConversion"/>
  <printOptions horizontalCentered="1"/>
  <pageMargins left="0.47244094488188981" right="0.47244094488188981" top="0.39370078740157483" bottom="0.59055118110236227" header="0.39370078740157483" footer="0.39370078740157483"/>
  <pageSetup paperSize="9" scale="90" firstPageNumber="16" fitToHeight="0" pageOrder="overThenDown" orientation="portrait" blackAndWhite="1"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view="pageBreakPreview" zoomScaleNormal="100" zoomScaleSheetLayoutView="100" workbookViewId="0">
      <selection sqref="A1:XFD1048576"/>
    </sheetView>
  </sheetViews>
  <sheetFormatPr defaultColWidth="9" defaultRowHeight="16.5" x14ac:dyDescent="0.25"/>
  <cols>
    <col min="1" max="1" width="28.625" style="255" customWidth="1"/>
    <col min="2" max="2" width="13.625" style="255" customWidth="1"/>
    <col min="3" max="3" width="3.125" style="255" customWidth="1"/>
    <col min="4" max="4" width="47.625" style="255" customWidth="1"/>
    <col min="5" max="16384" width="9" style="255"/>
  </cols>
  <sheetData>
    <row r="1" spans="1:6" ht="25.5" x14ac:dyDescent="0.25">
      <c r="A1" s="452" t="s">
        <v>347</v>
      </c>
      <c r="B1" s="452"/>
      <c r="C1" s="452"/>
      <c r="D1" s="452"/>
    </row>
    <row r="2" spans="1:6" ht="25.5" x14ac:dyDescent="0.25">
      <c r="A2" s="453" t="s">
        <v>348</v>
      </c>
      <c r="B2" s="453"/>
      <c r="C2" s="453"/>
      <c r="D2" s="453"/>
    </row>
    <row r="3" spans="1:6" ht="25.5" x14ac:dyDescent="0.25">
      <c r="A3" s="454" t="s">
        <v>379</v>
      </c>
      <c r="B3" s="454"/>
      <c r="C3" s="454"/>
      <c r="D3" s="454"/>
    </row>
    <row r="4" spans="1:6" ht="18.75" customHeight="1" x14ac:dyDescent="0.25">
      <c r="A4" s="455" t="s">
        <v>349</v>
      </c>
      <c r="B4" s="455"/>
      <c r="C4" s="455"/>
      <c r="D4" s="455"/>
      <c r="F4" s="255" t="s">
        <v>350</v>
      </c>
    </row>
    <row r="5" spans="1:6" ht="21.75" customHeight="1" x14ac:dyDescent="0.25">
      <c r="A5" s="256"/>
      <c r="B5" s="256"/>
      <c r="C5" s="256"/>
      <c r="D5" s="257" t="s">
        <v>351</v>
      </c>
    </row>
    <row r="6" spans="1:6" ht="30.75" customHeight="1" x14ac:dyDescent="0.25">
      <c r="A6" s="258" t="s">
        <v>352</v>
      </c>
      <c r="B6" s="258" t="s">
        <v>353</v>
      </c>
      <c r="C6" s="259"/>
      <c r="D6" s="260" t="s">
        <v>354</v>
      </c>
    </row>
    <row r="7" spans="1:6" ht="33" customHeight="1" x14ac:dyDescent="0.25">
      <c r="A7" s="456" t="s">
        <v>355</v>
      </c>
      <c r="B7" s="261">
        <v>23690</v>
      </c>
      <c r="C7" s="262" t="s">
        <v>356</v>
      </c>
      <c r="D7" s="263" t="s">
        <v>357</v>
      </c>
    </row>
    <row r="8" spans="1:6" ht="33" customHeight="1" x14ac:dyDescent="0.25">
      <c r="A8" s="457"/>
      <c r="B8" s="264"/>
      <c r="C8" s="262" t="s">
        <v>358</v>
      </c>
      <c r="D8" s="265" t="s">
        <v>359</v>
      </c>
    </row>
    <row r="9" spans="1:6" ht="33" customHeight="1" x14ac:dyDescent="0.25">
      <c r="A9" s="266"/>
      <c r="B9" s="264"/>
      <c r="C9" s="262" t="s">
        <v>360</v>
      </c>
      <c r="D9" s="265" t="s">
        <v>361</v>
      </c>
    </row>
    <row r="10" spans="1:6" ht="50.1" customHeight="1" x14ac:dyDescent="0.25">
      <c r="A10" s="266"/>
      <c r="B10" s="264"/>
      <c r="C10" s="262" t="s">
        <v>362</v>
      </c>
      <c r="D10" s="263" t="s">
        <v>363</v>
      </c>
    </row>
    <row r="11" spans="1:6" ht="33" customHeight="1" x14ac:dyDescent="0.25">
      <c r="A11" s="266"/>
      <c r="B11" s="264"/>
      <c r="C11" s="262" t="s">
        <v>364</v>
      </c>
      <c r="D11" s="265" t="s">
        <v>365</v>
      </c>
    </row>
    <row r="12" spans="1:6" ht="33" customHeight="1" x14ac:dyDescent="0.25">
      <c r="A12" s="266"/>
      <c r="B12" s="264"/>
      <c r="C12" s="262" t="s">
        <v>366</v>
      </c>
      <c r="D12" s="265" t="s">
        <v>367</v>
      </c>
    </row>
    <row r="13" spans="1:6" ht="50.1" customHeight="1" x14ac:dyDescent="0.25">
      <c r="A13" s="266"/>
      <c r="B13" s="264"/>
      <c r="C13" s="262" t="s">
        <v>368</v>
      </c>
      <c r="D13" s="265" t="s">
        <v>369</v>
      </c>
    </row>
    <row r="14" spans="1:6" ht="33" customHeight="1" x14ac:dyDescent="0.25">
      <c r="A14" s="266"/>
      <c r="B14" s="264"/>
      <c r="C14" s="262" t="s">
        <v>370</v>
      </c>
      <c r="D14" s="263" t="s">
        <v>371</v>
      </c>
    </row>
    <row r="15" spans="1:6" ht="33" customHeight="1" x14ac:dyDescent="0.25">
      <c r="A15" s="266"/>
      <c r="B15" s="264"/>
      <c r="C15" s="262" t="s">
        <v>372</v>
      </c>
      <c r="D15" s="263" t="s">
        <v>373</v>
      </c>
    </row>
    <row r="16" spans="1:6" ht="33" customHeight="1" x14ac:dyDescent="0.25">
      <c r="A16" s="266"/>
      <c r="B16" s="264"/>
      <c r="C16" s="262" t="s">
        <v>374</v>
      </c>
      <c r="D16" s="263" t="s">
        <v>375</v>
      </c>
    </row>
    <row r="17" spans="1:4" x14ac:dyDescent="0.25">
      <c r="A17" s="267"/>
      <c r="B17" s="268"/>
      <c r="C17" s="269"/>
      <c r="D17" s="270"/>
    </row>
    <row r="18" spans="1:4" ht="30.75" customHeight="1" x14ac:dyDescent="0.25">
      <c r="A18" s="271" t="s">
        <v>376</v>
      </c>
      <c r="B18" s="272">
        <f>SUM(B7:B14)</f>
        <v>23690</v>
      </c>
      <c r="C18" s="458" t="s">
        <v>377</v>
      </c>
      <c r="D18" s="459"/>
    </row>
    <row r="19" spans="1:4" ht="39.75" customHeight="1" x14ac:dyDescent="0.25">
      <c r="A19" s="451" t="s">
        <v>378</v>
      </c>
      <c r="B19" s="451"/>
      <c r="C19" s="451"/>
      <c r="D19" s="451"/>
    </row>
    <row r="28" spans="1:4" x14ac:dyDescent="0.25">
      <c r="B28" s="273"/>
      <c r="C28" s="273"/>
    </row>
  </sheetData>
  <mergeCells count="7">
    <mergeCell ref="A19:D19"/>
    <mergeCell ref="A1:D1"/>
    <mergeCell ref="A2:D2"/>
    <mergeCell ref="A3:D3"/>
    <mergeCell ref="A4:D4"/>
    <mergeCell ref="A7:A8"/>
    <mergeCell ref="C18:D18"/>
  </mergeCells>
  <phoneticPr fontId="4" type="noConversion"/>
  <printOptions horizontalCentered="1"/>
  <pageMargins left="0.47244094488188981" right="0.47244094488188981" top="0.39370078740157483" bottom="0.59055118110236227" header="0.39370078740157483" footer="0.3937007874015748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12</vt:i4>
      </vt:variant>
      <vt:variant>
        <vt:lpstr>已命名的範圍</vt:lpstr>
      </vt:variant>
      <vt:variant>
        <vt:i4>16</vt:i4>
      </vt:variant>
    </vt:vector>
  </HeadingPairs>
  <TitlesOfParts>
    <vt:vector size="28" baseType="lpstr">
      <vt:lpstr>石油-1.基金來源、用途及餘絀預計表</vt:lpstr>
      <vt:lpstr>石油-2.現金流量預計表</vt:lpstr>
      <vt:lpstr>石油-3.基金來源明細表</vt:lpstr>
      <vt:lpstr>石油-4.基金用途明細表</vt:lpstr>
      <vt:lpstr>石油-5.單位(或計畫)成本分析表</vt:lpstr>
      <vt:lpstr>石油-6.5年來主要業務計畫分析表</vt:lpstr>
      <vt:lpstr>石油-7.員工人數彙計表</vt:lpstr>
      <vt:lpstr>石油-8.用人費用彙計表</vt:lpstr>
      <vt:lpstr>石油-9.媒體政策及業務宣導費彙計表</vt:lpstr>
      <vt:lpstr>石油-10.各項費用彙計表</vt:lpstr>
      <vt:lpstr>石油-11.預計平衡表</vt:lpstr>
      <vt:lpstr>石油-12.資本資產明細表</vt:lpstr>
      <vt:lpstr>'石油-1.基金來源、用途及餘絀預計表'!Print_Area</vt:lpstr>
      <vt:lpstr>'石油-10.各項費用彙計表'!Print_Area</vt:lpstr>
      <vt:lpstr>'石油-11.預計平衡表'!Print_Area</vt:lpstr>
      <vt:lpstr>'石油-12.資本資產明細表'!Print_Area</vt:lpstr>
      <vt:lpstr>'石油-2.現金流量預計表'!Print_Area</vt:lpstr>
      <vt:lpstr>'石油-3.基金來源明細表'!Print_Area</vt:lpstr>
      <vt:lpstr>'石油-4.基金用途明細表'!Print_Area</vt:lpstr>
      <vt:lpstr>'石油-5.單位(或計畫)成本分析表'!Print_Area</vt:lpstr>
      <vt:lpstr>'石油-6.5年來主要業務計畫分析表'!Print_Area</vt:lpstr>
      <vt:lpstr>'石油-7.員工人數彙計表'!Print_Area</vt:lpstr>
      <vt:lpstr>'石油-8.用人費用彙計表'!Print_Area</vt:lpstr>
      <vt:lpstr>'石油-9.媒體政策及業務宣導費彙計表'!Print_Area</vt:lpstr>
      <vt:lpstr>'石油-10.各項費用彙計表'!Print_Titles</vt:lpstr>
      <vt:lpstr>'石油-11.預計平衡表'!Print_Titles</vt:lpstr>
      <vt:lpstr>'石油-2.現金流量預計表'!Print_Titles</vt:lpstr>
      <vt:lpstr>'石油-4.基金用途明細表'!Print_Titles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魏淑雯</dc:creator>
  <cp:lastModifiedBy>魏淑雯</cp:lastModifiedBy>
  <cp:lastPrinted>2023-08-24T02:22:25Z</cp:lastPrinted>
  <dcterms:created xsi:type="dcterms:W3CDTF">2023-08-24T01:25:35Z</dcterms:created>
  <dcterms:modified xsi:type="dcterms:W3CDTF">2023-09-01T07:44:13Z</dcterms:modified>
</cp:coreProperties>
</file>