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61" yWindow="92" windowWidth="21220" windowHeight="7903" firstSheet="5" activeTab="10"/>
  </bookViews>
  <sheets>
    <sheet name="基金來源、用途及餘絀預計表" sheetId="1" r:id="rId1"/>
    <sheet name="現金流量預計表" sheetId="2" r:id="rId2"/>
    <sheet name="基金來源明細表" sheetId="3" r:id="rId3"/>
    <sheet name="基金用途明細表" sheetId="5" r:id="rId4"/>
    <sheet name="單位(或計畫)成本分析表" sheetId="6" r:id="rId5"/>
    <sheet name="預計平衡表" sheetId="7" r:id="rId6"/>
    <sheet name="5 年來主要業務計畫分析表" sheetId="8" r:id="rId7"/>
    <sheet name="員工人數彙計表" sheetId="9" r:id="rId8"/>
    <sheet name="用人費用彙計表" sheetId="10" r:id="rId9"/>
    <sheet name="各項費用彙計表" sheetId="11" r:id="rId10"/>
    <sheet name="固定項目明細表" sheetId="12" r:id="rId11"/>
  </sheets>
  <definedNames>
    <definedName name="A_G_A1">#N/A</definedName>
    <definedName name="_xlnm.Print_Area" localSheetId="6">'5 年來主要業務計畫分析表'!$A$1:$F$26</definedName>
    <definedName name="_xlnm.Print_Area" localSheetId="8">用人費用彙計表!$A$1:$S$27</definedName>
    <definedName name="_xlnm.Print_Area" localSheetId="9">各項費用彙計表!$A$1:$G$29</definedName>
    <definedName name="_xlnm.Print_Area" localSheetId="7">員工人數彙計表!$A$1:$J$29</definedName>
    <definedName name="_xlnm.Print_Area" localSheetId="1">現金流量預計表!$A$1:$C$46</definedName>
    <definedName name="_xlnm.Print_Area" localSheetId="4">'單位(或計畫)成本分析表'!$A$1:$F$11</definedName>
    <definedName name="_xlnm.Print_Area" localSheetId="5">預計平衡表!$A$1:$E$31</definedName>
    <definedName name="Print_Area_MI" localSheetId="6">#REF!</definedName>
    <definedName name="Print_Area_MI" localSheetId="8">#REF!</definedName>
    <definedName name="Print_Area_MI" localSheetId="9">#REF!</definedName>
    <definedName name="Print_Area_MI" localSheetId="10">#REF!</definedName>
    <definedName name="Print_Area_MI" localSheetId="7">#REF!</definedName>
    <definedName name="Print_Area_MI" localSheetId="3">#REF!</definedName>
    <definedName name="Print_Area_MI" localSheetId="4">#REF!</definedName>
    <definedName name="Print_Area_MI" localSheetId="5">#REF!</definedName>
    <definedName name="Print_Area_MI">#REF!</definedName>
    <definedName name="_xlnm.Print_Titles" localSheetId="3">基金用途明細表!$1:$6</definedName>
    <definedName name="_xlnm.Print_Titles" localSheetId="1">現金流量預計表!$1:$1</definedName>
    <definedName name="_xlnm.Print_Titles" localSheetId="5">預計平衡表!$1:$1</definedName>
    <definedName name="石油" localSheetId="4">#REF!</definedName>
    <definedName name="石油">#REF!</definedName>
    <definedName name="石油1" localSheetId="4">#REF!</definedName>
    <definedName name="石油1">#REF!</definedName>
    <definedName name="再生" localSheetId="4">#REF!</definedName>
    <definedName name="再生">#REF!</definedName>
    <definedName name="再生1" localSheetId="4">#REF!</definedName>
    <definedName name="再生1">#REF!</definedName>
    <definedName name="能源" localSheetId="4">#REF!</definedName>
    <definedName name="能源">#REF!</definedName>
  </definedNames>
  <calcPr calcId="145621" refMode="R1C1"/>
</workbook>
</file>

<file path=xl/calcChain.xml><?xml version="1.0" encoding="utf-8"?>
<calcChain xmlns="http://schemas.openxmlformats.org/spreadsheetml/2006/main">
  <c r="B17" i="12" l="1"/>
  <c r="E17" i="12" s="1"/>
  <c r="E16" i="12"/>
  <c r="E15" i="12"/>
  <c r="D15" i="12"/>
  <c r="C15" i="12"/>
  <c r="B15" i="12"/>
  <c r="C13" i="12"/>
  <c r="E12" i="12"/>
  <c r="E11" i="12"/>
  <c r="E10" i="12"/>
  <c r="E9" i="12"/>
  <c r="E8" i="12"/>
  <c r="D7" i="12"/>
  <c r="D13" i="12" s="1"/>
  <c r="C7" i="12"/>
  <c r="B7" i="12"/>
  <c r="E7" i="12" s="1"/>
  <c r="D27" i="11"/>
  <c r="H26" i="11"/>
  <c r="G26" i="11"/>
  <c r="F26" i="11"/>
  <c r="D26" i="11" s="1"/>
  <c r="E26" i="11"/>
  <c r="B26" i="11"/>
  <c r="E25" i="11"/>
  <c r="D25" i="11" s="1"/>
  <c r="B25" i="11"/>
  <c r="H24" i="11"/>
  <c r="G24" i="11"/>
  <c r="F24" i="11"/>
  <c r="B24" i="11"/>
  <c r="D23" i="11"/>
  <c r="D22" i="11"/>
  <c r="D21" i="11"/>
  <c r="H20" i="11"/>
  <c r="G20" i="11"/>
  <c r="F20" i="11"/>
  <c r="E20" i="11"/>
  <c r="D20" i="11"/>
  <c r="B20" i="11"/>
  <c r="D19" i="11"/>
  <c r="H18" i="11"/>
  <c r="G18" i="11"/>
  <c r="F18" i="11"/>
  <c r="E18" i="11"/>
  <c r="B18" i="11"/>
  <c r="D17" i="11"/>
  <c r="B17" i="11"/>
  <c r="D16" i="11"/>
  <c r="D15" i="11"/>
  <c r="D14" i="11"/>
  <c r="E13" i="11"/>
  <c r="D13" i="11" s="1"/>
  <c r="B13" i="11"/>
  <c r="D12" i="11"/>
  <c r="D11" i="11"/>
  <c r="H10" i="11"/>
  <c r="G10" i="11"/>
  <c r="F10" i="11"/>
  <c r="E10" i="11"/>
  <c r="B10" i="11"/>
  <c r="D9" i="11"/>
  <c r="H8" i="11"/>
  <c r="G8" i="11"/>
  <c r="G29" i="11" s="1"/>
  <c r="F8" i="11"/>
  <c r="E8" i="11"/>
  <c r="B8" i="11"/>
  <c r="S9" i="10"/>
  <c r="Q9" i="10"/>
  <c r="R8" i="10"/>
  <c r="R26" i="10" s="1"/>
  <c r="K8" i="10"/>
  <c r="K26" i="10" s="1"/>
  <c r="J8" i="10"/>
  <c r="J26" i="10" s="1"/>
  <c r="I8" i="10"/>
  <c r="I26" i="10" s="1"/>
  <c r="H8" i="10"/>
  <c r="H26" i="10" s="1"/>
  <c r="G8" i="10"/>
  <c r="G26" i="10" s="1"/>
  <c r="F8" i="10"/>
  <c r="F26" i="10" s="1"/>
  <c r="E8" i="10"/>
  <c r="E26" i="10" s="1"/>
  <c r="D8" i="10"/>
  <c r="D26" i="10" s="1"/>
  <c r="C8" i="10"/>
  <c r="C26" i="10" s="1"/>
  <c r="B8" i="10"/>
  <c r="B26" i="10" s="1"/>
  <c r="D8" i="9"/>
  <c r="D28" i="9" s="1"/>
  <c r="C8" i="9"/>
  <c r="C28" i="9" s="1"/>
  <c r="B8" i="9"/>
  <c r="B28" i="9" s="1"/>
  <c r="E19" i="8"/>
  <c r="E16" i="8"/>
  <c r="E13" i="8"/>
  <c r="E11" i="8"/>
  <c r="E10" i="8" s="1"/>
  <c r="E8" i="8"/>
  <c r="E7" i="8" s="1"/>
  <c r="C30" i="7"/>
  <c r="E30" i="7" s="1"/>
  <c r="D29" i="7"/>
  <c r="D28" i="7" s="1"/>
  <c r="E27" i="7"/>
  <c r="E26" i="7"/>
  <c r="D25" i="7"/>
  <c r="E25" i="7" s="1"/>
  <c r="C25" i="7"/>
  <c r="E24" i="7"/>
  <c r="E23" i="7"/>
  <c r="E22" i="7"/>
  <c r="D21" i="7"/>
  <c r="C21" i="7"/>
  <c r="E21" i="7" s="1"/>
  <c r="E18" i="7"/>
  <c r="E17" i="7"/>
  <c r="E16" i="7"/>
  <c r="D15" i="7"/>
  <c r="C15" i="7"/>
  <c r="E15" i="7" s="1"/>
  <c r="E14" i="7"/>
  <c r="E13" i="7"/>
  <c r="E12" i="7"/>
  <c r="E11" i="7"/>
  <c r="D10" i="7"/>
  <c r="C10" i="7"/>
  <c r="E10" i="7" s="1"/>
  <c r="E9" i="7"/>
  <c r="E8" i="7"/>
  <c r="E7" i="7"/>
  <c r="E6" i="7"/>
  <c r="E5" i="7"/>
  <c r="E4" i="7"/>
  <c r="C4" i="7"/>
  <c r="D3" i="7"/>
  <c r="C3" i="7"/>
  <c r="D2" i="7"/>
  <c r="D19" i="7" s="1"/>
  <c r="E11" i="6"/>
  <c r="D89" i="5"/>
  <c r="C89" i="5"/>
  <c r="D87" i="5"/>
  <c r="D86" i="5" s="1"/>
  <c r="C87" i="5"/>
  <c r="D84" i="5"/>
  <c r="C84" i="5"/>
  <c r="C58" i="5"/>
  <c r="C57" i="5" s="1"/>
  <c r="D57" i="5"/>
  <c r="D55" i="5"/>
  <c r="C55" i="5"/>
  <c r="D8" i="5"/>
  <c r="D7" i="5" s="1"/>
  <c r="D92" i="5" s="1"/>
  <c r="C8" i="5"/>
  <c r="E16" i="3"/>
  <c r="E14" i="3"/>
  <c r="E11" i="3"/>
  <c r="E9" i="3"/>
  <c r="B41" i="2"/>
  <c r="B38" i="2"/>
  <c r="B36" i="2"/>
  <c r="B31" i="2"/>
  <c r="B27" i="2"/>
  <c r="B25" i="2"/>
  <c r="B22" i="2"/>
  <c r="B20" i="2"/>
  <c r="B15" i="2"/>
  <c r="B11" i="2"/>
  <c r="B4" i="2"/>
  <c r="B3" i="2"/>
  <c r="B9" i="2" s="1"/>
  <c r="D29" i="1"/>
  <c r="C29" i="1"/>
  <c r="C27" i="1"/>
  <c r="E26" i="1"/>
  <c r="E29" i="1" s="1"/>
  <c r="E25" i="1"/>
  <c r="E24" i="1"/>
  <c r="E23" i="1"/>
  <c r="D23" i="1"/>
  <c r="C23" i="1"/>
  <c r="E22" i="1"/>
  <c r="E21" i="1"/>
  <c r="E20" i="1"/>
  <c r="E19" i="1"/>
  <c r="D18" i="1"/>
  <c r="C18" i="1"/>
  <c r="E18" i="1" s="1"/>
  <c r="A18" i="1"/>
  <c r="E17" i="1"/>
  <c r="E16" i="1"/>
  <c r="D16" i="1"/>
  <c r="C16" i="1"/>
  <c r="A16" i="1"/>
  <c r="E15" i="1"/>
  <c r="E14" i="1"/>
  <c r="E13" i="1"/>
  <c r="E12" i="1"/>
  <c r="E11" i="1"/>
  <c r="D11" i="1"/>
  <c r="C11" i="1"/>
  <c r="A11" i="1"/>
  <c r="E10" i="1"/>
  <c r="E9" i="1"/>
  <c r="D8" i="1"/>
  <c r="C8" i="1"/>
  <c r="E8" i="1" s="1"/>
  <c r="A8" i="1"/>
  <c r="E7" i="1"/>
  <c r="E6" i="1"/>
  <c r="E5" i="1"/>
  <c r="E4" i="1"/>
  <c r="D3" i="1"/>
  <c r="C3" i="1"/>
  <c r="E3" i="1" s="1"/>
  <c r="A3" i="1"/>
  <c r="D2" i="1"/>
  <c r="D27" i="1" s="1"/>
  <c r="D30" i="1" s="1"/>
  <c r="C2" i="1"/>
  <c r="E2" i="1" l="1"/>
  <c r="B43" i="2"/>
  <c r="B44" i="2" s="1"/>
  <c r="B46" i="2" s="1"/>
  <c r="C7" i="5"/>
  <c r="C92" i="5" s="1"/>
  <c r="C86" i="5"/>
  <c r="D20" i="7"/>
  <c r="D31" i="7" s="1"/>
  <c r="F29" i="11"/>
  <c r="A2" i="1"/>
  <c r="A27" i="1" s="1"/>
  <c r="A30" i="1" s="1"/>
  <c r="C28" i="1" s="1"/>
  <c r="E28" i="1" s="1"/>
  <c r="E3" i="7"/>
  <c r="C20" i="7"/>
  <c r="B29" i="11"/>
  <c r="H29" i="11"/>
  <c r="D10" i="11"/>
  <c r="D18" i="11"/>
  <c r="B13" i="12"/>
  <c r="E13" i="12" s="1"/>
  <c r="D8" i="11"/>
  <c r="E24" i="11"/>
  <c r="D24" i="11" s="1"/>
  <c r="Q8" i="10"/>
  <c r="C29" i="7"/>
  <c r="E20" i="7"/>
  <c r="C2" i="7"/>
  <c r="E27" i="1"/>
  <c r="C30" i="1" l="1"/>
  <c r="E30" i="1" s="1"/>
  <c r="E29" i="11"/>
  <c r="D29" i="11" s="1"/>
  <c r="Q26" i="10"/>
  <c r="S8" i="10"/>
  <c r="S26" i="10" s="1"/>
  <c r="E29" i="7"/>
  <c r="C28" i="7"/>
  <c r="C19" i="7"/>
  <c r="E19" i="7" s="1"/>
  <c r="E2" i="7"/>
  <c r="E28" i="7" l="1"/>
  <c r="C31" i="7"/>
  <c r="E31" i="7" s="1"/>
</calcChain>
</file>

<file path=xl/sharedStrings.xml><?xml version="1.0" encoding="utf-8"?>
<sst xmlns="http://schemas.openxmlformats.org/spreadsheetml/2006/main" count="421" uniqueCount="378">
  <si>
    <t>前年度決算數</t>
    <phoneticPr fontId="4" type="noConversion"/>
  </si>
  <si>
    <t>項　　　　　　目</t>
    <phoneticPr fontId="4" type="noConversion"/>
  </si>
  <si>
    <t>本年度預算數</t>
    <phoneticPr fontId="5" type="noConversion"/>
  </si>
  <si>
    <t>上年度預算數</t>
    <phoneticPr fontId="5" type="noConversion"/>
  </si>
  <si>
    <t>一、基金來源</t>
    <phoneticPr fontId="5" type="noConversion"/>
  </si>
  <si>
    <t>二、基金用途</t>
    <phoneticPr fontId="4" type="noConversion"/>
  </si>
  <si>
    <t>四、期初基金餘額</t>
    <phoneticPr fontId="4" type="noConversion"/>
  </si>
  <si>
    <t>五、解繳國庫</t>
    <phoneticPr fontId="4" type="noConversion"/>
  </si>
  <si>
    <t>六、期末基金餘額</t>
    <phoneticPr fontId="4" type="noConversion"/>
  </si>
  <si>
    <t>項　　　　　　　目</t>
    <phoneticPr fontId="5" type="noConversion"/>
  </si>
  <si>
    <t>預算數</t>
    <phoneticPr fontId="5" type="noConversion"/>
  </si>
  <si>
    <t>說明</t>
    <phoneticPr fontId="5" type="noConversion"/>
  </si>
  <si>
    <t>一、業務活動之現金流量</t>
    <phoneticPr fontId="5" type="noConversion"/>
  </si>
  <si>
    <t>二、其他活動之現金流量</t>
    <phoneticPr fontId="5" type="noConversion"/>
  </si>
  <si>
    <t>四、期初現金及約當現金</t>
    <phoneticPr fontId="5" type="noConversion"/>
  </si>
  <si>
    <t>五、期末現金及約當現金</t>
    <phoneticPr fontId="5" type="noConversion"/>
  </si>
  <si>
    <t>經濟部能源局</t>
    <phoneticPr fontId="10" type="noConversion"/>
  </si>
  <si>
    <t>石油基金</t>
    <phoneticPr fontId="10" type="noConversion"/>
  </si>
  <si>
    <t>基金來源明細表</t>
    <phoneticPr fontId="4" type="noConversion"/>
  </si>
  <si>
    <r>
      <t xml:space="preserve"> </t>
    </r>
    <r>
      <rPr>
        <sz val="12"/>
        <rFont val="標楷體"/>
        <family val="4"/>
        <charset val="136"/>
      </rPr>
      <t>中華民國</t>
    </r>
    <r>
      <rPr>
        <sz val="12"/>
        <rFont val="Times New Roman"/>
        <family val="1"/>
      </rPr>
      <t>105</t>
    </r>
    <r>
      <rPr>
        <sz val="12"/>
        <rFont val="標楷體"/>
        <family val="4"/>
        <charset val="136"/>
      </rPr>
      <t>年度</t>
    </r>
    <phoneticPr fontId="10" type="noConversion"/>
  </si>
  <si>
    <t xml:space="preserve">                                                       </t>
    <phoneticPr fontId="10" type="noConversion"/>
  </si>
  <si>
    <r>
      <t>單位</t>
    </r>
    <r>
      <rPr>
        <sz val="12"/>
        <rFont val="標楷體"/>
        <family val="4"/>
        <charset val="136"/>
      </rPr>
      <t>：新臺幣千元</t>
    </r>
    <phoneticPr fontId="10" type="noConversion"/>
  </si>
  <si>
    <t>科目及業務項目</t>
    <phoneticPr fontId="4" type="noConversion"/>
  </si>
  <si>
    <t>單位</t>
  </si>
  <si>
    <t>預        算        數</t>
    <phoneticPr fontId="10" type="noConversion"/>
  </si>
  <si>
    <t>說            明</t>
    <phoneticPr fontId="10" type="noConversion"/>
  </si>
  <si>
    <t>數量</t>
    <phoneticPr fontId="4" type="noConversion"/>
  </si>
  <si>
    <t>利(費)率</t>
    <phoneticPr fontId="4" type="noConversion"/>
  </si>
  <si>
    <t>金    額</t>
    <phoneticPr fontId="10" type="noConversion"/>
  </si>
  <si>
    <t>(業務量)</t>
  </si>
  <si>
    <t>一、徵收及依法分配收入</t>
    <phoneticPr fontId="4" type="noConversion"/>
  </si>
  <si>
    <t xml:space="preserve">    </t>
  </si>
  <si>
    <r>
      <t xml:space="preserve">  </t>
    </r>
    <r>
      <rPr>
        <sz val="12"/>
        <rFont val="標楷體"/>
        <family val="4"/>
        <charset val="136"/>
      </rPr>
      <t xml:space="preserve">  石油業務管理收入</t>
    </r>
    <phoneticPr fontId="4" type="noConversion"/>
  </si>
  <si>
    <t xml:space="preserve"> </t>
  </si>
  <si>
    <r>
      <t>探採或輸入石油等業者依石油管理法第</t>
    </r>
    <r>
      <rPr>
        <sz val="12"/>
        <rFont val="Times New Roman"/>
        <family val="1"/>
      </rPr>
      <t>34</t>
    </r>
    <r>
      <rPr>
        <sz val="12"/>
        <rFont val="標楷體"/>
        <family val="4"/>
        <charset val="136"/>
      </rPr>
      <t>條規定所繳交之基金。</t>
    </r>
    <phoneticPr fontId="4" type="noConversion"/>
  </si>
  <si>
    <t>二、財產收入</t>
    <phoneticPr fontId="4" type="noConversion"/>
  </si>
  <si>
    <r>
      <t xml:space="preserve">  </t>
    </r>
    <r>
      <rPr>
        <sz val="12"/>
        <rFont val="標楷體"/>
        <family val="4"/>
        <charset val="136"/>
      </rPr>
      <t>(一)權利金收入</t>
    </r>
    <phoneticPr fontId="4" type="noConversion"/>
  </si>
  <si>
    <t>科技計畫衍生之能源技術移轉權利金、技術授權金收入。</t>
    <phoneticPr fontId="4" type="noConversion"/>
  </si>
  <si>
    <r>
      <t xml:space="preserve"> </t>
    </r>
    <r>
      <rPr>
        <sz val="12"/>
        <rFont val="標楷體"/>
        <family val="4"/>
        <charset val="136"/>
      </rPr>
      <t xml:space="preserve"> (二)利息收入</t>
    </r>
    <phoneticPr fontId="4" type="noConversion"/>
  </si>
  <si>
    <t>金融機構存款利息收入。</t>
    <phoneticPr fontId="4" type="noConversion"/>
  </si>
  <si>
    <t>三、其他收入</t>
    <phoneticPr fontId="4" type="noConversion"/>
  </si>
  <si>
    <r>
      <t xml:space="preserve">  </t>
    </r>
    <r>
      <rPr>
        <sz val="12"/>
        <rFont val="標楷體"/>
        <family val="4"/>
        <charset val="136"/>
      </rPr>
      <t xml:space="preserve">  雜項收入</t>
    </r>
    <phoneticPr fontId="4" type="noConversion"/>
  </si>
  <si>
    <t>委託研究計畫相關衍生性收入等。</t>
    <phoneticPr fontId="4" type="noConversion"/>
  </si>
  <si>
    <t>4Y</t>
  </si>
  <si>
    <t>總       計</t>
    <phoneticPr fontId="4" type="noConversion"/>
  </si>
  <si>
    <t>經濟部能源局</t>
    <phoneticPr fontId="4" type="noConversion"/>
  </si>
  <si>
    <t>基金用途明細表</t>
  </si>
  <si>
    <t>業務計畫及用途別科目</t>
  </si>
  <si>
    <t/>
  </si>
  <si>
    <t>經濟部能源局</t>
    <phoneticPr fontId="4" type="noConversion"/>
  </si>
  <si>
    <t>石油基金</t>
    <phoneticPr fontId="10" type="noConversion"/>
  </si>
  <si>
    <t>單位：新臺幣千元</t>
    <phoneticPr fontId="10" type="noConversion"/>
  </si>
  <si>
    <t>一、國外旅費712千元：</t>
    <phoneticPr fontId="4" type="noConversion"/>
  </si>
  <si>
    <t>石油基金</t>
    <phoneticPr fontId="4" type="noConversion"/>
  </si>
  <si>
    <r>
      <t>中華民國</t>
    </r>
    <r>
      <rPr>
        <sz val="12"/>
        <rFont val="Times New Roman"/>
        <family val="1"/>
      </rPr>
      <t>105</t>
    </r>
    <r>
      <rPr>
        <sz val="12"/>
        <rFont val="標楷體"/>
        <family val="4"/>
        <charset val="136"/>
      </rPr>
      <t>年度</t>
    </r>
    <phoneticPr fontId="17" type="noConversion"/>
  </si>
  <si>
    <t>單位：新臺幣千元</t>
    <phoneticPr fontId="17" type="noConversion"/>
  </si>
  <si>
    <t>計      畫      別</t>
    <phoneticPr fontId="10" type="noConversion"/>
  </si>
  <si>
    <t>單位成本</t>
  </si>
  <si>
    <t>數量</t>
  </si>
  <si>
    <t>預算數</t>
    <phoneticPr fontId="10" type="noConversion"/>
  </si>
  <si>
    <t>說          明</t>
    <phoneticPr fontId="10" type="noConversion"/>
  </si>
  <si>
    <t>政府儲油、石油開發及技術研究計畫</t>
    <phoneticPr fontId="4" type="noConversion"/>
  </si>
  <si>
    <t>千元</t>
  </si>
  <si>
    <t>一般行政管理計畫</t>
    <phoneticPr fontId="4" type="noConversion"/>
  </si>
  <si>
    <t>本年度管理會委員報酬等行政工作所需經費。</t>
    <phoneticPr fontId="4" type="noConversion"/>
  </si>
  <si>
    <t>單位(或計畫)成本分析表</t>
    <phoneticPr fontId="4" type="noConversion"/>
  </si>
  <si>
    <t>科　　　目</t>
    <phoneticPr fontId="5" type="noConversion"/>
  </si>
  <si>
    <t>資產</t>
    <phoneticPr fontId="5" type="noConversion"/>
  </si>
  <si>
    <t>流動資產</t>
    <phoneticPr fontId="5" type="noConversion"/>
  </si>
  <si>
    <t>現金</t>
    <phoneticPr fontId="5" type="noConversion"/>
  </si>
  <si>
    <t>短期投資</t>
    <phoneticPr fontId="5" type="noConversion"/>
  </si>
  <si>
    <t>應收款項</t>
    <phoneticPr fontId="5" type="noConversion"/>
  </si>
  <si>
    <t>存貨</t>
    <phoneticPr fontId="5" type="noConversion"/>
  </si>
  <si>
    <t>預付款項</t>
    <phoneticPr fontId="5" type="noConversion"/>
  </si>
  <si>
    <t>短期貸墊款</t>
    <phoneticPr fontId="5" type="noConversion"/>
  </si>
  <si>
    <t>投資、長期應收款項、
貸墊款及準備金</t>
    <phoneticPr fontId="5" type="noConversion"/>
  </si>
  <si>
    <t>長期應收款項</t>
    <phoneticPr fontId="5" type="noConversion"/>
  </si>
  <si>
    <t>長期貸款</t>
    <phoneticPr fontId="5" type="noConversion"/>
  </si>
  <si>
    <t>長期墊款</t>
    <phoneticPr fontId="5" type="noConversion"/>
  </si>
  <si>
    <t>準備金</t>
    <phoneticPr fontId="5" type="noConversion"/>
  </si>
  <si>
    <t>其他資產</t>
    <phoneticPr fontId="5" type="noConversion"/>
  </si>
  <si>
    <t>什項資產</t>
    <phoneticPr fontId="5" type="noConversion"/>
  </si>
  <si>
    <t>待整理資產</t>
    <phoneticPr fontId="5" type="noConversion"/>
  </si>
  <si>
    <t>內部往來</t>
    <phoneticPr fontId="5" type="noConversion"/>
  </si>
  <si>
    <t>資產總額</t>
    <phoneticPr fontId="5" type="noConversion"/>
  </si>
  <si>
    <t>負債</t>
    <phoneticPr fontId="5" type="noConversion"/>
  </si>
  <si>
    <t>流動負債</t>
    <phoneticPr fontId="5" type="noConversion"/>
  </si>
  <si>
    <t>短期債務</t>
    <phoneticPr fontId="5" type="noConversion"/>
  </si>
  <si>
    <t>應付款項</t>
    <phoneticPr fontId="5" type="noConversion"/>
  </si>
  <si>
    <t>預收款項</t>
    <phoneticPr fontId="5" type="noConversion"/>
  </si>
  <si>
    <t>其他負債</t>
    <phoneticPr fontId="5" type="noConversion"/>
  </si>
  <si>
    <t>什項負債</t>
    <phoneticPr fontId="5" type="noConversion"/>
  </si>
  <si>
    <t>內部往來</t>
    <phoneticPr fontId="5" type="noConversion"/>
  </si>
  <si>
    <t>基金餘額</t>
    <phoneticPr fontId="5" type="noConversion"/>
  </si>
  <si>
    <t>負債及基金餘額合計</t>
    <phoneticPr fontId="5" type="noConversion"/>
  </si>
  <si>
    <t>單位：新臺幣千元</t>
    <phoneticPr fontId="10" type="noConversion"/>
  </si>
  <si>
    <t>年度及項目</t>
  </si>
  <si>
    <t>單位成本(元)或平均利(費)率</t>
    <phoneticPr fontId="10" type="noConversion"/>
  </si>
  <si>
    <t>預算數</t>
  </si>
  <si>
    <t>說明</t>
  </si>
  <si>
    <t>本年度預算數</t>
  </si>
  <si>
    <t xml:space="preserve">  </t>
    <phoneticPr fontId="4" type="noConversion"/>
  </si>
  <si>
    <t>上年度預算數</t>
  </si>
  <si>
    <t>前年度決算數</t>
  </si>
  <si>
    <r>
      <rPr>
        <u/>
        <sz val="18"/>
        <rFont val="標楷體"/>
        <family val="4"/>
        <charset val="136"/>
      </rPr>
      <t>經濟部能源局</t>
    </r>
    <phoneticPr fontId="4" type="noConversion"/>
  </si>
  <si>
    <r>
      <rPr>
        <u/>
        <sz val="18"/>
        <rFont val="標楷體"/>
        <family val="4"/>
        <charset val="136"/>
      </rPr>
      <t>石油基金</t>
    </r>
    <phoneticPr fontId="4" type="noConversion"/>
  </si>
  <si>
    <r>
      <rPr>
        <sz val="18"/>
        <rFont val="標楷體"/>
        <family val="4"/>
        <charset val="136"/>
      </rPr>
      <t>員工人數彙計表</t>
    </r>
    <phoneticPr fontId="4" type="noConversion"/>
  </si>
  <si>
    <r>
      <t xml:space="preserve"> </t>
    </r>
    <r>
      <rPr>
        <sz val="12"/>
        <rFont val="標楷體"/>
        <family val="4"/>
        <charset val="136"/>
      </rPr>
      <t>中華民國</t>
    </r>
    <r>
      <rPr>
        <sz val="12"/>
        <rFont val="Times New Roman"/>
        <family val="1"/>
      </rPr>
      <t>105</t>
    </r>
    <r>
      <rPr>
        <sz val="12"/>
        <rFont val="標楷體"/>
        <family val="4"/>
        <charset val="136"/>
      </rPr>
      <t>年度</t>
    </r>
    <phoneticPr fontId="10" type="noConversion"/>
  </si>
  <si>
    <t xml:space="preserve">                                        </t>
    <phoneticPr fontId="10" type="noConversion"/>
  </si>
  <si>
    <r>
      <t xml:space="preserve">            </t>
    </r>
    <r>
      <rPr>
        <sz val="12"/>
        <rFont val="標楷體"/>
        <family val="4"/>
        <charset val="136"/>
      </rPr>
      <t>單位：人</t>
    </r>
    <phoneticPr fontId="17" type="noConversion"/>
  </si>
  <si>
    <r>
      <rPr>
        <sz val="12"/>
        <rFont val="標楷體"/>
        <family val="4"/>
        <charset val="136"/>
      </rPr>
      <t>科</t>
    </r>
    <r>
      <rPr>
        <sz val="12"/>
        <rFont val="Times New Roman"/>
        <family val="1"/>
      </rPr>
      <t xml:space="preserve">         </t>
    </r>
    <r>
      <rPr>
        <sz val="12"/>
        <rFont val="標楷體"/>
        <family val="4"/>
        <charset val="136"/>
      </rPr>
      <t>目</t>
    </r>
    <phoneticPr fontId="10" type="noConversion"/>
  </si>
  <si>
    <r>
      <rPr>
        <sz val="12"/>
        <rFont val="標楷體"/>
        <family val="4"/>
        <charset val="136"/>
      </rPr>
      <t>上年度最高</t>
    </r>
    <phoneticPr fontId="10" type="noConversion"/>
  </si>
  <si>
    <r>
      <rPr>
        <sz val="12"/>
        <rFont val="標楷體"/>
        <family val="4"/>
        <charset val="136"/>
      </rPr>
      <t>本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度</t>
    </r>
    <r>
      <rPr>
        <sz val="12"/>
        <rFont val="Times New Roman"/>
        <family val="1"/>
      </rPr>
      <t xml:space="preserve">
</t>
    </r>
    <r>
      <rPr>
        <sz val="12"/>
        <rFont val="標楷體"/>
        <family val="4"/>
        <charset val="136"/>
      </rPr>
      <t>增減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－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數</t>
    </r>
    <phoneticPr fontId="10" type="noConversion"/>
  </si>
  <si>
    <r>
      <rPr>
        <sz val="12"/>
        <rFont val="標楷體"/>
        <family val="4"/>
        <charset val="136"/>
      </rPr>
      <t>本年度最高</t>
    </r>
    <phoneticPr fontId="10" type="noConversion"/>
  </si>
  <si>
    <r>
      <rPr>
        <sz val="12"/>
        <rFont val="標楷體"/>
        <family val="4"/>
        <charset val="136"/>
      </rPr>
      <t>說</t>
    </r>
    <r>
      <rPr>
        <sz val="12"/>
        <rFont val="Times New Roman"/>
        <family val="1"/>
      </rPr>
      <t xml:space="preserve">        </t>
    </r>
    <r>
      <rPr>
        <sz val="12"/>
        <rFont val="標楷體"/>
        <family val="4"/>
        <charset val="136"/>
      </rPr>
      <t>明</t>
    </r>
    <phoneticPr fontId="10" type="noConversion"/>
  </si>
  <si>
    <r>
      <rPr>
        <sz val="12"/>
        <rFont val="標楷體"/>
        <family val="4"/>
        <charset val="136"/>
      </rPr>
      <t>可進用員額數</t>
    </r>
    <phoneticPr fontId="10" type="noConversion"/>
  </si>
  <si>
    <r>
      <rPr>
        <sz val="12"/>
        <rFont val="標楷體"/>
        <family val="4"/>
        <charset val="136"/>
      </rPr>
      <t>可進用員額數</t>
    </r>
  </si>
  <si>
    <r>
      <rPr>
        <sz val="12"/>
        <rFont val="標楷體"/>
        <family val="4"/>
        <charset val="136"/>
      </rPr>
      <t>兼任人員</t>
    </r>
  </si>
  <si>
    <r>
      <t xml:space="preserve">  </t>
    </r>
    <r>
      <rPr>
        <sz val="12"/>
        <rFont val="標楷體"/>
        <family val="4"/>
        <charset val="136"/>
      </rPr>
      <t>管理會委員</t>
    </r>
    <phoneticPr fontId="4" type="noConversion"/>
  </si>
  <si>
    <r>
      <t xml:space="preserve">  </t>
    </r>
    <r>
      <rPr>
        <sz val="12"/>
        <rFont val="標楷體"/>
        <family val="4"/>
        <charset val="136"/>
      </rPr>
      <t>其他兼任人員</t>
    </r>
  </si>
  <si>
    <r>
      <rPr>
        <b/>
        <sz val="12"/>
        <rFont val="標楷體"/>
        <family val="4"/>
        <charset val="136"/>
      </rPr>
      <t>總</t>
    </r>
    <r>
      <rPr>
        <b/>
        <sz val="12"/>
        <rFont val="Times New Roman"/>
        <family val="1"/>
      </rPr>
      <t xml:space="preserve"> </t>
    </r>
    <r>
      <rPr>
        <b/>
        <sz val="12"/>
        <rFont val="標楷體"/>
        <family val="4"/>
        <charset val="136"/>
      </rPr>
      <t>計</t>
    </r>
    <r>
      <rPr>
        <b/>
        <sz val="12"/>
        <rFont val="Times New Roman"/>
        <family val="1"/>
      </rPr>
      <t xml:space="preserve"> </t>
    </r>
    <phoneticPr fontId="4" type="noConversion"/>
  </si>
  <si>
    <r>
      <rPr>
        <sz val="12"/>
        <rFont val="標楷體"/>
        <family val="4"/>
        <charset val="136"/>
      </rPr>
      <t>註：本基金另於服務費用編列處理行政事務之勞務承攬進用人力</t>
    </r>
    <r>
      <rPr>
        <sz val="12"/>
        <rFont val="Times New Roman"/>
        <family val="1"/>
      </rPr>
      <t>3</t>
    </r>
    <r>
      <rPr>
        <sz val="12"/>
        <rFont val="標楷體"/>
        <family val="4"/>
        <charset val="136"/>
      </rPr>
      <t>人。</t>
    </r>
    <r>
      <rPr>
        <sz val="12"/>
        <rFont val="Times New Roman"/>
        <family val="1"/>
      </rPr>
      <t xml:space="preserve">  </t>
    </r>
    <phoneticPr fontId="4" type="noConversion"/>
  </si>
  <si>
    <r>
      <t>經濟部能源局</t>
    </r>
    <r>
      <rPr>
        <sz val="18"/>
        <rFont val="標楷體"/>
        <family val="4"/>
        <charset val="136"/>
      </rPr>
      <t>　</t>
    </r>
    <phoneticPr fontId="4" type="noConversion"/>
  </si>
  <si>
    <t>用人費用彙計表</t>
    <phoneticPr fontId="4" type="noConversion"/>
  </si>
  <si>
    <r>
      <t>中華民國</t>
    </r>
    <r>
      <rPr>
        <sz val="12"/>
        <rFont val="Times New Roman"/>
        <family val="1"/>
      </rPr>
      <t>105</t>
    </r>
    <r>
      <rPr>
        <sz val="12"/>
        <rFont val="標楷體"/>
        <family val="4"/>
        <charset val="136"/>
      </rPr>
      <t>年度</t>
    </r>
    <phoneticPr fontId="4" type="noConversion"/>
  </si>
  <si>
    <t>單位：新臺幣千元</t>
    <phoneticPr fontId="4" type="noConversion"/>
  </si>
  <si>
    <t>科    目</t>
    <phoneticPr fontId="4" type="noConversion"/>
  </si>
  <si>
    <t>正式
員額
薪資</t>
    <phoneticPr fontId="4" type="noConversion"/>
  </si>
  <si>
    <t>聘僱
人員
薪資</t>
    <phoneticPr fontId="4" type="noConversion"/>
  </si>
  <si>
    <t>超時
工作
報酬</t>
    <phoneticPr fontId="4" type="noConversion"/>
  </si>
  <si>
    <t>獎金</t>
    <phoneticPr fontId="4" type="noConversion"/>
  </si>
  <si>
    <t>退休及卹償金</t>
    <phoneticPr fontId="4" type="noConversion"/>
  </si>
  <si>
    <t>福利費</t>
    <phoneticPr fontId="4" type="noConversion"/>
  </si>
  <si>
    <t>提繳費</t>
    <phoneticPr fontId="4" type="noConversion"/>
  </si>
  <si>
    <t>合計</t>
    <phoneticPr fontId="4" type="noConversion"/>
  </si>
  <si>
    <t>兼任人員用人費用</t>
    <phoneticPr fontId="4" type="noConversion"/>
  </si>
  <si>
    <t>總計</t>
    <phoneticPr fontId="4" type="noConversion"/>
  </si>
  <si>
    <t>年終
獎金</t>
    <phoneticPr fontId="4" type="noConversion"/>
  </si>
  <si>
    <t>考績
獎金</t>
    <phoneticPr fontId="4" type="noConversion"/>
  </si>
  <si>
    <t>績效
獎金</t>
    <phoneticPr fontId="4" type="noConversion"/>
  </si>
  <si>
    <t>其他</t>
    <phoneticPr fontId="4" type="noConversion"/>
  </si>
  <si>
    <t>退休金</t>
    <phoneticPr fontId="4" type="noConversion"/>
  </si>
  <si>
    <t>卹償金</t>
    <phoneticPr fontId="4" type="noConversion"/>
  </si>
  <si>
    <t>分擔
保險費</t>
    <phoneticPr fontId="4" type="noConversion"/>
  </si>
  <si>
    <t>傷病
醫藥費</t>
    <phoneticPr fontId="4" type="noConversion"/>
  </si>
  <si>
    <t>提撥
福利金</t>
    <phoneticPr fontId="4" type="noConversion"/>
  </si>
  <si>
    <t>體育
活動費</t>
    <phoneticPr fontId="4" type="noConversion"/>
  </si>
  <si>
    <t xml:space="preserve">    管理會委員</t>
    <phoneticPr fontId="4" type="noConversion"/>
  </si>
  <si>
    <r>
      <t>註：本基金另於服務費用編列處理行政事務之勞務承攬</t>
    </r>
    <r>
      <rPr>
        <sz val="12"/>
        <rFont val="Times New Roman"/>
        <family val="1"/>
      </rPr>
      <t>1,700</t>
    </r>
    <r>
      <rPr>
        <sz val="12"/>
        <rFont val="標楷體"/>
        <family val="4"/>
        <charset val="136"/>
      </rPr>
      <t>千元。</t>
    </r>
    <r>
      <rPr>
        <sz val="12"/>
        <rFont val="Times New Roman"/>
        <family val="1"/>
      </rPr>
      <t xml:space="preserve"> </t>
    </r>
    <phoneticPr fontId="4" type="noConversion"/>
  </si>
  <si>
    <t>經濟部能源局</t>
    <phoneticPr fontId="5" type="noConversion"/>
  </si>
  <si>
    <t>石油基金</t>
    <phoneticPr fontId="5" type="noConversion"/>
  </si>
  <si>
    <t>各項費用彙計表</t>
    <phoneticPr fontId="5" type="noConversion"/>
  </si>
  <si>
    <t>單位：新臺幣千元</t>
    <phoneticPr fontId="5" type="noConversion"/>
  </si>
  <si>
    <t>科        目</t>
    <phoneticPr fontId="5" type="noConversion"/>
  </si>
  <si>
    <t>本  年  度  預  算  數</t>
    <phoneticPr fontId="5" type="noConversion"/>
  </si>
  <si>
    <t>合計</t>
    <phoneticPr fontId="5" type="noConversion"/>
  </si>
  <si>
    <t>政府儲油、石油開發及技術研究計畫</t>
    <phoneticPr fontId="5" type="noConversion"/>
  </si>
  <si>
    <t>一般行政管理計畫</t>
    <phoneticPr fontId="5" type="noConversion"/>
  </si>
  <si>
    <t>用人費用</t>
  </si>
  <si>
    <t>t</t>
  </si>
  <si>
    <t>服務費用</t>
  </si>
  <si>
    <t>材料及用品費</t>
  </si>
  <si>
    <t>租金、償債與利息</t>
  </si>
  <si>
    <t>會費、捐助、補助、
分攤、照護、救濟與
交流活動費</t>
    <phoneticPr fontId="4" type="noConversion"/>
  </si>
  <si>
    <t>其他</t>
  </si>
  <si>
    <t>固定項目明細表</t>
    <phoneticPr fontId="4" type="noConversion"/>
  </si>
  <si>
    <r>
      <t xml:space="preserve">                                                       </t>
    </r>
    <r>
      <rPr>
        <sz val="12"/>
        <rFont val="標楷體"/>
        <family val="4"/>
        <charset val="136"/>
      </rPr>
      <t xml:space="preserve"> </t>
    </r>
    <r>
      <rPr>
        <sz val="14"/>
        <rFont val="標楷體"/>
        <family val="4"/>
        <charset val="136"/>
      </rPr>
      <t xml:space="preserve">            </t>
    </r>
    <phoneticPr fontId="10" type="noConversion"/>
  </si>
  <si>
    <t xml:space="preserve"> 單位：新臺幣千元</t>
    <phoneticPr fontId="17" type="noConversion"/>
  </si>
  <si>
    <t>項        目</t>
  </si>
  <si>
    <t>期初餘額</t>
  </si>
  <si>
    <t>本年度增加</t>
  </si>
  <si>
    <t>本年度減少</t>
  </si>
  <si>
    <t>期末餘額</t>
  </si>
  <si>
    <t>說       明</t>
  </si>
  <si>
    <t>資產</t>
  </si>
  <si>
    <t xml:space="preserve">  機械及設備</t>
    <phoneticPr fontId="17" type="noConversion"/>
  </si>
  <si>
    <t xml:space="preserve">  交通及運輸設備</t>
    <phoneticPr fontId="17" type="noConversion"/>
  </si>
  <si>
    <t xml:space="preserve">  什項設備</t>
    <phoneticPr fontId="17" type="noConversion"/>
  </si>
  <si>
    <t xml:space="preserve">  電腦軟體</t>
    <phoneticPr fontId="17" type="noConversion"/>
  </si>
  <si>
    <t xml:space="preserve">  權利</t>
    <phoneticPr fontId="17" type="noConversion"/>
  </si>
  <si>
    <t xml:space="preserve">      資產總額</t>
    <phoneticPr fontId="17" type="noConversion"/>
  </si>
  <si>
    <t>負債</t>
    <phoneticPr fontId="17" type="noConversion"/>
  </si>
  <si>
    <t xml:space="preserve">  長期債務</t>
    <phoneticPr fontId="17" type="noConversion"/>
  </si>
  <si>
    <t xml:space="preserve">      負債總額</t>
    <phoneticPr fontId="17" type="noConversion"/>
  </si>
  <si>
    <t>比較增減(－)</t>
    <phoneticPr fontId="5" type="noConversion"/>
  </si>
  <si>
    <r>
      <t>1.</t>
    </r>
    <r>
      <rPr>
        <sz val="12"/>
        <rFont val="標楷體"/>
        <family val="4"/>
        <charset val="136"/>
      </rPr>
      <t>徵收及依法分配收入</t>
    </r>
    <phoneticPr fontId="4" type="noConversion"/>
  </si>
  <si>
    <r>
      <t>(1)</t>
    </r>
    <r>
      <rPr>
        <sz val="12"/>
        <rFont val="標楷體"/>
        <family val="4"/>
        <charset val="136"/>
      </rPr>
      <t>推廣貿易服務費收入</t>
    </r>
    <phoneticPr fontId="4" type="noConversion"/>
  </si>
  <si>
    <r>
      <t>(2)</t>
    </r>
    <r>
      <rPr>
        <sz val="12"/>
        <rFont val="標楷體"/>
        <family val="4"/>
        <charset val="136"/>
      </rPr>
      <t>能源研究發展收入</t>
    </r>
    <phoneticPr fontId="4" type="noConversion"/>
  </si>
  <si>
    <r>
      <t>(1)</t>
    </r>
    <r>
      <rPr>
        <sz val="12"/>
        <rFont val="標楷體"/>
        <family val="4"/>
        <charset val="136"/>
      </rPr>
      <t>石油業務管理收入</t>
    </r>
    <phoneticPr fontId="4" type="noConversion"/>
  </si>
  <si>
    <r>
      <t>(4)</t>
    </r>
    <r>
      <rPr>
        <sz val="12"/>
        <rFont val="標楷體"/>
        <family val="4"/>
        <charset val="136"/>
      </rPr>
      <t>再生能源發展收入</t>
    </r>
    <phoneticPr fontId="4" type="noConversion"/>
  </si>
  <si>
    <r>
      <t>2.</t>
    </r>
    <r>
      <rPr>
        <sz val="12"/>
        <rFont val="標楷體"/>
        <family val="4"/>
        <charset val="136"/>
      </rPr>
      <t>勞務收入</t>
    </r>
    <phoneticPr fontId="4" type="noConversion"/>
  </si>
  <si>
    <r>
      <t>(1)</t>
    </r>
    <r>
      <rPr>
        <sz val="12"/>
        <rFont val="標楷體"/>
        <family val="4"/>
        <charset val="136"/>
      </rPr>
      <t>服務收入</t>
    </r>
    <phoneticPr fontId="4" type="noConversion"/>
  </si>
  <si>
    <r>
      <t>(2)</t>
    </r>
    <r>
      <rPr>
        <sz val="12"/>
        <rFont val="標楷體"/>
        <family val="4"/>
        <charset val="136"/>
      </rPr>
      <t>其他勞務收入</t>
    </r>
    <phoneticPr fontId="4" type="noConversion"/>
  </si>
  <si>
    <r>
      <t>2.</t>
    </r>
    <r>
      <rPr>
        <sz val="12"/>
        <rFont val="標楷體"/>
        <family val="4"/>
        <charset val="136"/>
      </rPr>
      <t>財產收入</t>
    </r>
    <phoneticPr fontId="4" type="noConversion"/>
  </si>
  <si>
    <r>
      <t>(1)</t>
    </r>
    <r>
      <rPr>
        <sz val="12"/>
        <rFont val="標楷體"/>
        <family val="4"/>
        <charset val="136"/>
      </rPr>
      <t>財產處分收入</t>
    </r>
    <phoneticPr fontId="4" type="noConversion"/>
  </si>
  <si>
    <r>
      <t>(2)</t>
    </r>
    <r>
      <rPr>
        <sz val="12"/>
        <rFont val="標楷體"/>
        <family val="4"/>
        <charset val="136"/>
      </rPr>
      <t>租金收入</t>
    </r>
    <phoneticPr fontId="4" type="noConversion"/>
  </si>
  <si>
    <r>
      <t>(1)</t>
    </r>
    <r>
      <rPr>
        <sz val="12"/>
        <rFont val="標楷體"/>
        <family val="4"/>
        <charset val="136"/>
      </rPr>
      <t>權利金收入</t>
    </r>
    <phoneticPr fontId="4" type="noConversion"/>
  </si>
  <si>
    <r>
      <t>(2)</t>
    </r>
    <r>
      <rPr>
        <sz val="12"/>
        <rFont val="標楷體"/>
        <family val="4"/>
        <charset val="136"/>
      </rPr>
      <t>利息收入</t>
    </r>
    <phoneticPr fontId="4" type="noConversion"/>
  </si>
  <si>
    <r>
      <t>3.</t>
    </r>
    <r>
      <rPr>
        <sz val="12"/>
        <rFont val="標楷體"/>
        <family val="4"/>
        <charset val="136"/>
      </rPr>
      <t>其他收入</t>
    </r>
    <phoneticPr fontId="4" type="noConversion"/>
  </si>
  <si>
    <r>
      <t>(1)</t>
    </r>
    <r>
      <rPr>
        <sz val="12"/>
        <rFont val="標楷體"/>
        <family val="4"/>
        <charset val="136"/>
      </rPr>
      <t>雜項收入</t>
    </r>
    <phoneticPr fontId="4" type="noConversion"/>
  </si>
  <si>
    <r>
      <t>1.</t>
    </r>
    <r>
      <rPr>
        <sz val="12"/>
        <rFont val="標楷體"/>
        <family val="4"/>
        <charset val="136"/>
      </rPr>
      <t>貿易推廣工作計畫</t>
    </r>
    <phoneticPr fontId="4" type="noConversion"/>
  </si>
  <si>
    <r>
      <t>2.</t>
    </r>
    <r>
      <rPr>
        <sz val="12"/>
        <rFont val="標楷體"/>
        <family val="4"/>
        <charset val="136"/>
      </rPr>
      <t>研究發展及訓練計畫</t>
    </r>
    <phoneticPr fontId="4" type="noConversion"/>
  </si>
  <si>
    <r>
      <t>3.</t>
    </r>
    <r>
      <rPr>
        <sz val="12"/>
        <rFont val="標楷體"/>
        <family val="4"/>
        <charset val="136"/>
      </rPr>
      <t>興建國家會展中心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 xml:space="preserve">擴建南港
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展覽館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計畫</t>
    </r>
    <phoneticPr fontId="4" type="noConversion"/>
  </si>
  <si>
    <r>
      <t>4.</t>
    </r>
    <r>
      <rPr>
        <sz val="12"/>
        <rFont val="標楷體"/>
        <family val="4"/>
        <charset val="136"/>
      </rPr>
      <t>能源研究發展工作計畫</t>
    </r>
    <phoneticPr fontId="4" type="noConversion"/>
  </si>
  <si>
    <r>
      <t>1.</t>
    </r>
    <r>
      <rPr>
        <sz val="12"/>
        <rFont val="標楷體"/>
        <family val="4"/>
        <charset val="136"/>
      </rPr>
      <t xml:space="preserve">政府儲油、石油開發及技術
</t>
    </r>
    <r>
      <rPr>
        <sz val="12"/>
        <rFont val="Times New Roman"/>
        <family val="1"/>
      </rPr>
      <t xml:space="preserve">  </t>
    </r>
    <r>
      <rPr>
        <sz val="12"/>
        <rFont val="標楷體"/>
        <family val="4"/>
        <charset val="136"/>
      </rPr>
      <t>研究計畫</t>
    </r>
    <phoneticPr fontId="4" type="noConversion"/>
  </si>
  <si>
    <r>
      <t>2.</t>
    </r>
    <r>
      <rPr>
        <sz val="12"/>
        <rFont val="標楷體"/>
        <family val="4"/>
        <charset val="136"/>
      </rPr>
      <t>一般行政管理計畫</t>
    </r>
    <phoneticPr fontId="4" type="noConversion"/>
  </si>
  <si>
    <r>
      <t>8.</t>
    </r>
    <r>
      <rPr>
        <sz val="12"/>
        <rFont val="標楷體"/>
        <family val="4"/>
        <charset val="136"/>
      </rPr>
      <t>一般建築及設備計畫</t>
    </r>
    <phoneticPr fontId="4" type="noConversion"/>
  </si>
  <si>
    <r>
      <t>9.</t>
    </r>
    <r>
      <rPr>
        <sz val="12"/>
        <rFont val="標楷體"/>
        <family val="4"/>
        <charset val="136"/>
      </rPr>
      <t>解繳國庫計畫</t>
    </r>
    <phoneticPr fontId="4" type="noConversion"/>
  </si>
  <si>
    <r>
      <t>三、本期賸餘</t>
    </r>
    <r>
      <rPr>
        <b/>
        <sz val="12"/>
        <rFont val="Times New Roman"/>
        <family val="1"/>
      </rPr>
      <t>(</t>
    </r>
    <r>
      <rPr>
        <b/>
        <sz val="12"/>
        <rFont val="標楷體"/>
        <family val="4"/>
        <charset val="136"/>
      </rPr>
      <t>短絀－</t>
    </r>
    <r>
      <rPr>
        <b/>
        <sz val="12"/>
        <rFont val="Times New Roman"/>
        <family val="1"/>
      </rPr>
      <t>)</t>
    </r>
    <phoneticPr fontId="4" type="noConversion"/>
  </si>
  <si>
    <r>
      <t>(</t>
    </r>
    <r>
      <rPr>
        <sz val="12"/>
        <rFont val="標楷體"/>
        <family val="4"/>
        <charset val="136"/>
      </rPr>
      <t>一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本期賸餘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短絀－</t>
    </r>
    <r>
      <rPr>
        <sz val="12"/>
        <rFont val="Times New Roman"/>
        <family val="1"/>
      </rPr>
      <t>)</t>
    </r>
    <phoneticPr fontId="5" type="noConversion"/>
  </si>
  <si>
    <r>
      <t>(</t>
    </r>
    <r>
      <rPr>
        <sz val="12"/>
        <rFont val="標楷體"/>
        <family val="4"/>
        <charset val="136"/>
      </rPr>
      <t>二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調整非現金項目</t>
    </r>
    <phoneticPr fontId="5" type="noConversion"/>
  </si>
  <si>
    <r>
      <t>1.</t>
    </r>
    <r>
      <rPr>
        <sz val="12"/>
        <rFont val="標楷體"/>
        <family val="4"/>
        <charset val="136"/>
      </rPr>
      <t>提存呆帳</t>
    </r>
    <phoneticPr fontId="5" type="noConversion"/>
  </si>
  <si>
    <r>
      <t>2.</t>
    </r>
    <r>
      <rPr>
        <sz val="12"/>
        <rFont val="標楷體"/>
        <family val="4"/>
        <charset val="136"/>
      </rPr>
      <t>其他</t>
    </r>
    <phoneticPr fontId="5" type="noConversion"/>
  </si>
  <si>
    <r>
      <t>1.</t>
    </r>
    <r>
      <rPr>
        <sz val="12"/>
        <rFont val="標楷體"/>
        <family val="4"/>
        <charset val="136"/>
      </rPr>
      <t>流動資產淨減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淨增－</t>
    </r>
    <r>
      <rPr>
        <sz val="12"/>
        <rFont val="Times New Roman"/>
        <family val="1"/>
      </rPr>
      <t>)</t>
    </r>
    <phoneticPr fontId="5" type="noConversion"/>
  </si>
  <si>
    <r>
      <t>2.</t>
    </r>
    <r>
      <rPr>
        <sz val="12"/>
        <rFont val="標楷體"/>
        <family val="4"/>
        <charset val="136"/>
      </rPr>
      <t>流動負債淨增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淨減－</t>
    </r>
    <r>
      <rPr>
        <sz val="12"/>
        <rFont val="Times New Roman"/>
        <family val="1"/>
      </rPr>
      <t>)</t>
    </r>
    <phoneticPr fontId="5" type="noConversion"/>
  </si>
  <si>
    <r>
      <t>(</t>
    </r>
    <r>
      <rPr>
        <sz val="12"/>
        <rFont val="標楷體"/>
        <family val="4"/>
        <charset val="136"/>
      </rPr>
      <t>三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業務活動之淨現金流入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流出－</t>
    </r>
    <r>
      <rPr>
        <sz val="12"/>
        <rFont val="Times New Roman"/>
        <family val="1"/>
      </rPr>
      <t>)</t>
    </r>
    <phoneticPr fontId="5" type="noConversion"/>
  </si>
  <si>
    <r>
      <t>(</t>
    </r>
    <r>
      <rPr>
        <sz val="12"/>
        <rFont val="標楷體"/>
        <family val="4"/>
        <charset val="136"/>
      </rPr>
      <t>一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減少短期投資及短期貸墊款</t>
    </r>
    <phoneticPr fontId="5" type="noConversion"/>
  </si>
  <si>
    <r>
      <t>1.</t>
    </r>
    <r>
      <rPr>
        <sz val="12"/>
        <rFont val="標楷體"/>
        <family val="4"/>
        <charset val="136"/>
      </rPr>
      <t>減少短期投資</t>
    </r>
    <phoneticPr fontId="5" type="noConversion"/>
  </si>
  <si>
    <r>
      <t>2.</t>
    </r>
    <r>
      <rPr>
        <sz val="12"/>
        <rFont val="標楷體"/>
        <family val="4"/>
        <charset val="136"/>
      </rPr>
      <t>減少短期貸款</t>
    </r>
    <phoneticPr fontId="5" type="noConversion"/>
  </si>
  <si>
    <r>
      <t>3.</t>
    </r>
    <r>
      <rPr>
        <sz val="12"/>
        <rFont val="標楷體"/>
        <family val="4"/>
        <charset val="136"/>
      </rPr>
      <t>減少短期墊款</t>
    </r>
    <phoneticPr fontId="5" type="noConversion"/>
  </si>
  <si>
    <r>
      <t>(</t>
    </r>
    <r>
      <rPr>
        <sz val="12"/>
        <rFont val="標楷體"/>
        <family val="4"/>
        <charset val="136"/>
      </rPr>
      <t>一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 xml:space="preserve">減少投資、長期應收款項、
</t>
    </r>
    <r>
      <rPr>
        <sz val="12"/>
        <rFont val="Times New Roman"/>
        <family val="1"/>
      </rPr>
      <t xml:space="preserve">      </t>
    </r>
    <r>
      <rPr>
        <sz val="12"/>
        <rFont val="標楷體"/>
        <family val="4"/>
        <charset val="136"/>
      </rPr>
      <t>貸墊款及準備金</t>
    </r>
    <phoneticPr fontId="5" type="noConversion"/>
  </si>
  <si>
    <r>
      <t>1.</t>
    </r>
    <r>
      <rPr>
        <sz val="12"/>
        <rFont val="標楷體"/>
        <family val="4"/>
        <charset val="136"/>
      </rPr>
      <t>減少長期應收款項</t>
    </r>
    <phoneticPr fontId="5" type="noConversion"/>
  </si>
  <si>
    <r>
      <t>1.</t>
    </r>
    <r>
      <rPr>
        <sz val="12"/>
        <rFont val="標楷體"/>
        <family val="4"/>
        <charset val="136"/>
      </rPr>
      <t>減少長期貸款</t>
    </r>
    <phoneticPr fontId="5" type="noConversion"/>
  </si>
  <si>
    <r>
      <t>3.</t>
    </r>
    <r>
      <rPr>
        <sz val="12"/>
        <rFont val="標楷體"/>
        <family val="4"/>
        <charset val="136"/>
      </rPr>
      <t>減少長期墊款</t>
    </r>
    <phoneticPr fontId="5" type="noConversion"/>
  </si>
  <si>
    <r>
      <t>4.</t>
    </r>
    <r>
      <rPr>
        <sz val="12"/>
        <rFont val="標楷體"/>
        <family val="4"/>
        <charset val="136"/>
      </rPr>
      <t>減少準備金</t>
    </r>
    <phoneticPr fontId="5" type="noConversion"/>
  </si>
  <si>
    <r>
      <t>(</t>
    </r>
    <r>
      <rPr>
        <sz val="12"/>
        <rFont val="標楷體"/>
        <family val="4"/>
        <charset val="136"/>
      </rPr>
      <t>二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減少其他資產</t>
    </r>
    <phoneticPr fontId="5" type="noConversion"/>
  </si>
  <si>
    <r>
      <t>1.</t>
    </r>
    <r>
      <rPr>
        <sz val="12"/>
        <rFont val="標楷體"/>
        <family val="4"/>
        <charset val="136"/>
      </rPr>
      <t>減少其他資產</t>
    </r>
    <phoneticPr fontId="5" type="noConversion"/>
  </si>
  <si>
    <r>
      <t>(</t>
    </r>
    <r>
      <rPr>
        <sz val="12"/>
        <rFont val="標楷體"/>
        <family val="4"/>
        <charset val="136"/>
      </rPr>
      <t>三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減少短期債務及其他負債</t>
    </r>
    <phoneticPr fontId="5" type="noConversion"/>
  </si>
  <si>
    <r>
      <t>1.</t>
    </r>
    <r>
      <rPr>
        <sz val="12"/>
        <rFont val="標楷體"/>
        <family val="4"/>
        <charset val="136"/>
      </rPr>
      <t>增加短期債務</t>
    </r>
    <phoneticPr fontId="5" type="noConversion"/>
  </si>
  <si>
    <r>
      <t>1.</t>
    </r>
    <r>
      <rPr>
        <sz val="12"/>
        <rFont val="標楷體"/>
        <family val="4"/>
        <charset val="136"/>
      </rPr>
      <t>減少其他負債</t>
    </r>
    <r>
      <rPr>
        <sz val="12"/>
        <rFont val="標楷體"/>
        <family val="4"/>
        <charset val="136"/>
      </rPr>
      <t/>
    </r>
    <phoneticPr fontId="5" type="noConversion"/>
  </si>
  <si>
    <r>
      <t>(</t>
    </r>
    <r>
      <rPr>
        <sz val="12"/>
        <rFont val="標楷體"/>
        <family val="4"/>
        <charset val="136"/>
      </rPr>
      <t>五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其他項目之現金流入</t>
    </r>
    <phoneticPr fontId="5" type="noConversion"/>
  </si>
  <si>
    <r>
      <t>1.</t>
    </r>
    <r>
      <rPr>
        <sz val="12"/>
        <rFont val="標楷體"/>
        <family val="4"/>
        <charset val="136"/>
      </rPr>
      <t>其他項目之現金流入</t>
    </r>
    <phoneticPr fontId="5" type="noConversion"/>
  </si>
  <si>
    <r>
      <t>(</t>
    </r>
    <r>
      <rPr>
        <sz val="12"/>
        <rFont val="標楷體"/>
        <family val="4"/>
        <charset val="136"/>
      </rPr>
      <t>六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增加短期投資及短期貸墊款</t>
    </r>
    <phoneticPr fontId="5" type="noConversion"/>
  </si>
  <si>
    <r>
      <t>1.</t>
    </r>
    <r>
      <rPr>
        <sz val="12"/>
        <rFont val="標楷體"/>
        <family val="4"/>
        <charset val="136"/>
      </rPr>
      <t>增加短期投資</t>
    </r>
    <phoneticPr fontId="5" type="noConversion"/>
  </si>
  <si>
    <r>
      <t>2.</t>
    </r>
    <r>
      <rPr>
        <sz val="12"/>
        <rFont val="標楷體"/>
        <family val="4"/>
        <charset val="136"/>
      </rPr>
      <t>增加短期貸款</t>
    </r>
    <phoneticPr fontId="5" type="noConversion"/>
  </si>
  <si>
    <r>
      <t>3.</t>
    </r>
    <r>
      <rPr>
        <sz val="12"/>
        <rFont val="標楷體"/>
        <family val="4"/>
        <charset val="136"/>
      </rPr>
      <t>增加短期墊款</t>
    </r>
    <phoneticPr fontId="5" type="noConversion"/>
  </si>
  <si>
    <r>
      <t>(</t>
    </r>
    <r>
      <rPr>
        <sz val="12"/>
        <rFont val="標楷體"/>
        <family val="4"/>
        <charset val="136"/>
      </rPr>
      <t>七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 xml:space="preserve">增加投資、長期應收款項、
</t>
    </r>
    <r>
      <rPr>
        <sz val="12"/>
        <rFont val="Times New Roman"/>
        <family val="1"/>
      </rPr>
      <t xml:space="preserve">      </t>
    </r>
    <r>
      <rPr>
        <sz val="12"/>
        <rFont val="標楷體"/>
        <family val="4"/>
        <charset val="136"/>
      </rPr>
      <t>貸墊款及準備金</t>
    </r>
    <phoneticPr fontId="5" type="noConversion"/>
  </si>
  <si>
    <r>
      <t>1.</t>
    </r>
    <r>
      <rPr>
        <sz val="12"/>
        <rFont val="標楷體"/>
        <family val="4"/>
        <charset val="136"/>
      </rPr>
      <t>增加長期應收款項</t>
    </r>
    <phoneticPr fontId="5" type="noConversion"/>
  </si>
  <si>
    <r>
      <t>2.</t>
    </r>
    <r>
      <rPr>
        <sz val="12"/>
        <rFont val="標楷體"/>
        <family val="4"/>
        <charset val="136"/>
      </rPr>
      <t>增加長期貸款</t>
    </r>
    <phoneticPr fontId="5" type="noConversion"/>
  </si>
  <si>
    <r>
      <t>3.</t>
    </r>
    <r>
      <rPr>
        <sz val="12"/>
        <rFont val="標楷體"/>
        <family val="4"/>
        <charset val="136"/>
      </rPr>
      <t>增加長期墊款</t>
    </r>
    <phoneticPr fontId="5" type="noConversion"/>
  </si>
  <si>
    <r>
      <t>4.</t>
    </r>
    <r>
      <rPr>
        <sz val="12"/>
        <rFont val="標楷體"/>
        <family val="4"/>
        <charset val="136"/>
      </rPr>
      <t>增加準備金</t>
    </r>
    <phoneticPr fontId="5" type="noConversion"/>
  </si>
  <si>
    <r>
      <t>(</t>
    </r>
    <r>
      <rPr>
        <sz val="12"/>
        <rFont val="標楷體"/>
        <family val="4"/>
        <charset val="136"/>
      </rPr>
      <t>八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增加其他資產</t>
    </r>
    <phoneticPr fontId="5" type="noConversion"/>
  </si>
  <si>
    <r>
      <t>1.</t>
    </r>
    <r>
      <rPr>
        <sz val="12"/>
        <rFont val="標楷體"/>
        <family val="4"/>
        <charset val="136"/>
      </rPr>
      <t>增加其他資產</t>
    </r>
    <phoneticPr fontId="5" type="noConversion"/>
  </si>
  <si>
    <r>
      <t>(</t>
    </r>
    <r>
      <rPr>
        <sz val="12"/>
        <rFont val="標楷體"/>
        <family val="4"/>
        <charset val="136"/>
      </rPr>
      <t>九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減少短期債務及其他負債</t>
    </r>
    <phoneticPr fontId="5" type="noConversion"/>
  </si>
  <si>
    <r>
      <t>1.</t>
    </r>
    <r>
      <rPr>
        <sz val="12"/>
        <rFont val="標楷體"/>
        <family val="4"/>
        <charset val="136"/>
      </rPr>
      <t>減少短期債務</t>
    </r>
    <phoneticPr fontId="5" type="noConversion"/>
  </si>
  <si>
    <r>
      <t>2.</t>
    </r>
    <r>
      <rPr>
        <sz val="12"/>
        <rFont val="標楷體"/>
        <family val="4"/>
        <charset val="136"/>
      </rPr>
      <t>減少其他負債</t>
    </r>
    <r>
      <rPr>
        <sz val="12"/>
        <rFont val="標楷體"/>
        <family val="4"/>
        <charset val="136"/>
      </rPr>
      <t/>
    </r>
    <phoneticPr fontId="5" type="noConversion"/>
  </si>
  <si>
    <r>
      <t>(</t>
    </r>
    <r>
      <rPr>
        <sz val="12"/>
        <rFont val="標楷體"/>
        <family val="4"/>
        <charset val="136"/>
      </rPr>
      <t>十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其他項目之現金流出</t>
    </r>
    <phoneticPr fontId="5" type="noConversion"/>
  </si>
  <si>
    <r>
      <t>1.</t>
    </r>
    <r>
      <rPr>
        <sz val="12"/>
        <rFont val="標楷體"/>
        <family val="4"/>
        <charset val="136"/>
      </rPr>
      <t>其他項目之現金流出</t>
    </r>
    <phoneticPr fontId="5" type="noConversion"/>
  </si>
  <si>
    <r>
      <t>(</t>
    </r>
    <r>
      <rPr>
        <sz val="12"/>
        <rFont val="標楷體"/>
        <family val="4"/>
        <charset val="136"/>
      </rPr>
      <t>四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其他活動之淨現金流入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流出－</t>
    </r>
    <r>
      <rPr>
        <sz val="12"/>
        <rFont val="Times New Roman"/>
        <family val="1"/>
      </rPr>
      <t>)</t>
    </r>
    <phoneticPr fontId="5" type="noConversion"/>
  </si>
  <si>
    <r>
      <t>三、現金及約當現金之淨增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淨減－</t>
    </r>
    <r>
      <rPr>
        <sz val="12"/>
        <rFont val="Times New Roman"/>
        <family val="1"/>
      </rPr>
      <t>)</t>
    </r>
    <phoneticPr fontId="5" type="noConversion"/>
  </si>
  <si>
    <r>
      <t>中華民國</t>
    </r>
    <r>
      <rPr>
        <sz val="12"/>
        <rFont val="Times New Roman"/>
        <family val="1"/>
      </rPr>
      <t>105</t>
    </r>
    <r>
      <rPr>
        <sz val="12"/>
        <rFont val="標楷體"/>
        <family val="4"/>
        <charset val="136"/>
      </rPr>
      <t>年度</t>
    </r>
    <r>
      <rPr>
        <sz val="12"/>
        <rFont val="Times New Roman"/>
        <family val="1"/>
      </rPr>
      <t/>
    </r>
    <phoneticPr fontId="10" type="noConversion"/>
  </si>
  <si>
    <r>
      <t>前年度</t>
    </r>
    <r>
      <rPr>
        <sz val="12"/>
        <rFont val="Times New Roman"/>
        <family val="1"/>
      </rPr>
      <t xml:space="preserve">
</t>
    </r>
    <r>
      <rPr>
        <sz val="12"/>
        <rFont val="標楷體"/>
        <family val="4"/>
        <charset val="136"/>
      </rPr>
      <t>決算數</t>
    </r>
    <phoneticPr fontId="10" type="noConversion"/>
  </si>
  <si>
    <r>
      <t>本年度</t>
    </r>
    <r>
      <rPr>
        <sz val="12"/>
        <rFont val="Times New Roman"/>
        <family val="1"/>
      </rPr>
      <t xml:space="preserve">                </t>
    </r>
    <r>
      <rPr>
        <sz val="12"/>
        <rFont val="標楷體"/>
        <family val="4"/>
        <charset val="136"/>
      </rPr>
      <t>預算數</t>
    </r>
    <phoneticPr fontId="10" type="noConversion"/>
  </si>
  <si>
    <r>
      <t>上年度</t>
    </r>
    <r>
      <rPr>
        <sz val="12"/>
        <rFont val="Times New Roman"/>
        <family val="1"/>
      </rPr>
      <t xml:space="preserve">  
</t>
    </r>
    <r>
      <rPr>
        <sz val="12"/>
        <rFont val="標楷體"/>
        <family val="4"/>
        <charset val="136"/>
      </rPr>
      <t>預算數</t>
    </r>
    <phoneticPr fontId="10" type="noConversion"/>
  </si>
  <si>
    <r>
      <t>計</t>
    </r>
    <r>
      <rPr>
        <sz val="12"/>
        <rFont val="Times New Roman"/>
        <family val="1"/>
      </rPr>
      <t xml:space="preserve">  </t>
    </r>
    <r>
      <rPr>
        <sz val="12"/>
        <rFont val="標楷體"/>
        <family val="4"/>
        <charset val="136"/>
      </rPr>
      <t>畫</t>
    </r>
    <r>
      <rPr>
        <sz val="12"/>
        <rFont val="Times New Roman"/>
        <family val="1"/>
      </rPr>
      <t xml:space="preserve">  </t>
    </r>
    <r>
      <rPr>
        <sz val="12"/>
        <rFont val="標楷體"/>
        <family val="4"/>
        <charset val="136"/>
      </rPr>
      <t>內</t>
    </r>
    <r>
      <rPr>
        <sz val="12"/>
        <rFont val="Times New Roman"/>
        <family val="1"/>
      </rPr>
      <t xml:space="preserve">  </t>
    </r>
    <r>
      <rPr>
        <sz val="12"/>
        <rFont val="標楷體"/>
        <family val="4"/>
        <charset val="136"/>
      </rPr>
      <t>容</t>
    </r>
    <r>
      <rPr>
        <sz val="12"/>
        <rFont val="Times New Roman"/>
        <family val="1"/>
      </rPr>
      <t xml:space="preserve">  </t>
    </r>
    <r>
      <rPr>
        <sz val="12"/>
        <rFont val="標楷體"/>
        <family val="4"/>
        <charset val="136"/>
      </rPr>
      <t>說</t>
    </r>
    <r>
      <rPr>
        <sz val="12"/>
        <rFont val="Times New Roman"/>
        <family val="1"/>
      </rPr>
      <t xml:space="preserve">  </t>
    </r>
    <r>
      <rPr>
        <sz val="12"/>
        <rFont val="標楷體"/>
        <family val="4"/>
        <charset val="136"/>
      </rPr>
      <t>明</t>
    </r>
  </si>
  <si>
    <r>
      <rPr>
        <b/>
        <sz val="12"/>
        <rFont val="標楷體"/>
        <family val="4"/>
        <charset val="136"/>
      </rPr>
      <t xml:space="preserve">一、政府儲油、石油
</t>
    </r>
    <r>
      <rPr>
        <b/>
        <sz val="12"/>
        <rFont val="Times New Roman"/>
        <family val="1"/>
      </rPr>
      <t xml:space="preserve">         </t>
    </r>
    <r>
      <rPr>
        <b/>
        <sz val="12"/>
        <rFont val="標楷體"/>
        <family val="4"/>
        <charset val="136"/>
      </rPr>
      <t xml:space="preserve">開發及技術研究
</t>
    </r>
    <r>
      <rPr>
        <b/>
        <sz val="12"/>
        <rFont val="Times New Roman"/>
        <family val="1"/>
      </rPr>
      <t xml:space="preserve">         </t>
    </r>
    <r>
      <rPr>
        <b/>
        <sz val="12"/>
        <rFont val="標楷體"/>
        <family val="4"/>
        <charset val="136"/>
      </rPr>
      <t>計畫</t>
    </r>
    <phoneticPr fontId="4" type="noConversion"/>
  </si>
  <si>
    <r>
      <t>辦理政府儲油、石油開發與油氣業務管理、能源政策、</t>
    </r>
    <r>
      <rPr>
        <sz val="12"/>
        <rFont val="標楷體"/>
        <family val="4"/>
        <charset val="136"/>
      </rPr>
      <t>能源技術及替代能源研究發展及其宣導等費用。</t>
    </r>
    <phoneticPr fontId="4" type="noConversion"/>
  </si>
  <si>
    <r>
      <t xml:space="preserve">  (</t>
    </r>
    <r>
      <rPr>
        <sz val="12"/>
        <rFont val="標楷體"/>
        <family val="4"/>
        <charset val="136"/>
      </rPr>
      <t>一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服務費用</t>
    </r>
    <phoneticPr fontId="4" type="noConversion"/>
  </si>
  <si>
    <r>
      <t xml:space="preserve">    1.</t>
    </r>
    <r>
      <rPr>
        <sz val="12"/>
        <rFont val="標楷體"/>
        <family val="4"/>
        <charset val="136"/>
      </rPr>
      <t>旅運費</t>
    </r>
    <phoneticPr fontId="4" type="noConversion"/>
  </si>
  <si>
    <r>
      <t xml:space="preserve">  (</t>
    </r>
    <r>
      <rPr>
        <sz val="12"/>
        <rFont val="標楷體"/>
        <family val="4"/>
        <charset val="136"/>
      </rPr>
      <t>一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 xml:space="preserve">參加國際再生能源組織會員大會
</t>
    </r>
    <r>
      <rPr>
        <sz val="12"/>
        <rFont val="Times New Roman"/>
        <family val="1"/>
      </rPr>
      <t xml:space="preserve">         1</t>
    </r>
    <r>
      <rPr>
        <sz val="12"/>
        <rFont val="標楷體"/>
        <family val="4"/>
        <charset val="136"/>
      </rPr>
      <t>人次</t>
    </r>
    <r>
      <rPr>
        <sz val="12"/>
        <rFont val="Times New Roman"/>
        <family val="1"/>
      </rPr>
      <t>8</t>
    </r>
    <r>
      <rPr>
        <sz val="12"/>
        <rFont val="標楷體"/>
        <family val="4"/>
        <charset val="136"/>
      </rPr>
      <t>天</t>
    </r>
    <r>
      <rPr>
        <sz val="12"/>
        <rFont val="Times New Roman"/>
        <family val="1"/>
      </rPr>
      <t>120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</si>
  <si>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(</t>
    </r>
    <r>
      <rPr>
        <sz val="12"/>
        <rFont val="標楷體"/>
        <family val="4"/>
        <charset val="136"/>
      </rPr>
      <t>二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 xml:space="preserve">協助太陽光電業者拓展國際太陽
</t>
    </r>
    <r>
      <rPr>
        <sz val="12"/>
        <rFont val="Times New Roman"/>
        <family val="1"/>
      </rPr>
      <t xml:space="preserve">        </t>
    </r>
    <r>
      <rPr>
        <sz val="12"/>
        <rFont val="標楷體"/>
        <family val="4"/>
        <charset val="136"/>
      </rPr>
      <t>光電新興市場</t>
    </r>
    <r>
      <rPr>
        <sz val="12"/>
        <rFont val="Times New Roman"/>
        <family val="1"/>
      </rPr>
      <t>1</t>
    </r>
    <r>
      <rPr>
        <sz val="12"/>
        <rFont val="標楷體"/>
        <family val="4"/>
        <charset val="136"/>
      </rPr>
      <t>人次</t>
    </r>
    <r>
      <rPr>
        <sz val="12"/>
        <rFont val="Times New Roman"/>
        <family val="1"/>
      </rPr>
      <t>7</t>
    </r>
    <r>
      <rPr>
        <sz val="12"/>
        <rFont val="標楷體"/>
        <family val="4"/>
        <charset val="136"/>
      </rPr>
      <t>天</t>
    </r>
    <r>
      <rPr>
        <sz val="12"/>
        <rFont val="Times New Roman"/>
        <family val="1"/>
      </rPr>
      <t>120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</si>
  <si>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(</t>
    </r>
    <r>
      <rPr>
        <sz val="12"/>
        <rFont val="標楷體"/>
        <family val="4"/>
        <charset val="136"/>
      </rPr>
      <t>三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參加再生能源政策會議及離岸</t>
    </r>
    <r>
      <rPr>
        <sz val="12"/>
        <rFont val="Times New Roman"/>
        <family val="1"/>
      </rPr>
      <t xml:space="preserve">
        </t>
    </r>
    <r>
      <rPr>
        <sz val="12"/>
        <rFont val="標楷體"/>
        <family val="4"/>
        <charset val="136"/>
      </rPr>
      <t>風電政策會議</t>
    </r>
    <r>
      <rPr>
        <sz val="12"/>
        <rFont val="Times New Roman"/>
        <family val="1"/>
      </rPr>
      <t>1</t>
    </r>
    <r>
      <rPr>
        <sz val="12"/>
        <rFont val="標楷體"/>
        <family val="4"/>
        <charset val="136"/>
      </rPr>
      <t>人次</t>
    </r>
    <r>
      <rPr>
        <sz val="12"/>
        <rFont val="Times New Roman"/>
        <family val="1"/>
      </rPr>
      <t>7</t>
    </r>
    <r>
      <rPr>
        <sz val="12"/>
        <rFont val="標楷體"/>
        <family val="4"/>
        <charset val="136"/>
      </rPr>
      <t>天</t>
    </r>
    <r>
      <rPr>
        <sz val="12"/>
        <rFont val="Times New Roman"/>
        <family val="1"/>
      </rPr>
      <t>120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</si>
  <si>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(</t>
    </r>
    <r>
      <rPr>
        <sz val="12"/>
        <rFont val="標楷體"/>
        <family val="4"/>
        <charset val="136"/>
      </rPr>
      <t>四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 xml:space="preserve">參加夏威夷潔淨能源高峰會議
</t>
    </r>
    <r>
      <rPr>
        <sz val="12"/>
        <rFont val="Times New Roman"/>
        <family val="1"/>
      </rPr>
      <t xml:space="preserve">        1</t>
    </r>
    <r>
      <rPr>
        <sz val="12"/>
        <rFont val="標楷體"/>
        <family val="4"/>
        <charset val="136"/>
      </rPr>
      <t>人次</t>
    </r>
    <r>
      <rPr>
        <sz val="12"/>
        <rFont val="Times New Roman"/>
        <family val="1"/>
      </rPr>
      <t>7</t>
    </r>
    <r>
      <rPr>
        <sz val="12"/>
        <rFont val="標楷體"/>
        <family val="4"/>
        <charset val="136"/>
      </rPr>
      <t>天</t>
    </r>
    <r>
      <rPr>
        <sz val="12"/>
        <rFont val="Times New Roman"/>
        <family val="1"/>
      </rPr>
      <t>114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</si>
  <si>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(</t>
    </r>
    <r>
      <rPr>
        <sz val="12"/>
        <rFont val="標楷體"/>
        <family val="4"/>
        <charset val="136"/>
      </rPr>
      <t>五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參加2016年世界氫能研討會</t>
    </r>
    <r>
      <rPr>
        <sz val="12"/>
        <rFont val="Times New Roman"/>
        <family val="1"/>
      </rPr>
      <t xml:space="preserve">
        1</t>
    </r>
    <r>
      <rPr>
        <sz val="12"/>
        <rFont val="標楷體"/>
        <family val="4"/>
        <charset val="136"/>
      </rPr>
      <t>人次</t>
    </r>
    <r>
      <rPr>
        <sz val="12"/>
        <rFont val="Times New Roman"/>
        <family val="1"/>
      </rPr>
      <t>7</t>
    </r>
    <r>
      <rPr>
        <sz val="12"/>
        <rFont val="標楷體"/>
        <family val="4"/>
        <charset val="136"/>
      </rPr>
      <t>天</t>
    </r>
    <r>
      <rPr>
        <sz val="12"/>
        <rFont val="Times New Roman"/>
        <family val="1"/>
      </rPr>
      <t xml:space="preserve"> 96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</si>
  <si>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(</t>
    </r>
    <r>
      <rPr>
        <sz val="12"/>
        <rFont val="標楷體"/>
        <family val="4"/>
        <charset val="136"/>
      </rPr>
      <t>六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參加第三屆冰島地熱國際研討會及
    考察冰島地熱開發</t>
    </r>
    <r>
      <rPr>
        <sz val="12"/>
        <rFont val="Times New Roman"/>
        <family val="1"/>
      </rPr>
      <t>1</t>
    </r>
    <r>
      <rPr>
        <sz val="12"/>
        <rFont val="標楷體"/>
        <family val="4"/>
        <charset val="136"/>
      </rPr>
      <t>人次</t>
    </r>
    <r>
      <rPr>
        <sz val="12"/>
        <rFont val="Times New Roman"/>
        <family val="1"/>
      </rPr>
      <t>8</t>
    </r>
    <r>
      <rPr>
        <sz val="12"/>
        <rFont val="標楷體"/>
        <family val="4"/>
        <charset val="136"/>
      </rPr>
      <t>天</t>
    </r>
    <r>
      <rPr>
        <sz val="12"/>
        <rFont val="Times New Roman"/>
        <family val="1"/>
      </rPr>
      <t>142</t>
    </r>
    <r>
      <rPr>
        <sz val="12"/>
        <rFont val="標楷體"/>
        <family val="4"/>
        <charset val="136"/>
      </rPr>
      <t>千
    元。</t>
    </r>
    <phoneticPr fontId="4" type="noConversion"/>
  </si>
  <si>
    <r>
      <t xml:space="preserve">    2.</t>
    </r>
    <r>
      <rPr>
        <sz val="12"/>
        <rFont val="標楷體"/>
        <family val="4"/>
        <charset val="136"/>
      </rPr>
      <t>印刷裝訂與廣告費</t>
    </r>
    <phoneticPr fontId="4" type="noConversion"/>
  </si>
  <si>
    <r>
      <t xml:space="preserve">    4.</t>
    </r>
    <r>
      <rPr>
        <sz val="12"/>
        <rFont val="標楷體"/>
        <family val="4"/>
        <charset val="136"/>
      </rPr>
      <t>一般服務費</t>
    </r>
    <phoneticPr fontId="4" type="noConversion"/>
  </si>
  <si>
    <r>
      <t xml:space="preserve">    3.</t>
    </r>
    <r>
      <rPr>
        <sz val="12"/>
        <rFont val="標楷體"/>
        <family val="4"/>
        <charset val="136"/>
      </rPr>
      <t>專業服務費</t>
    </r>
    <phoneticPr fontId="4" type="noConversion"/>
  </si>
  <si>
    <r>
      <t>一、講課鐘點、稿費、出席</t>
    </r>
    <r>
      <rPr>
        <sz val="12"/>
        <rFont val="標楷體"/>
        <family val="4"/>
        <charset val="136"/>
      </rPr>
      <t xml:space="preserve">審查及查詢
</t>
    </r>
    <r>
      <rPr>
        <sz val="12"/>
        <rFont val="Times New Roman"/>
        <family val="1"/>
      </rPr>
      <t xml:space="preserve">        </t>
    </r>
    <r>
      <rPr>
        <sz val="12"/>
        <rFont val="標楷體"/>
        <family val="4"/>
        <charset val="136"/>
      </rPr>
      <t>費</t>
    </r>
    <r>
      <rPr>
        <sz val="12"/>
        <rFont val="Times New Roman"/>
        <family val="1"/>
      </rPr>
      <t>300</t>
    </r>
    <r>
      <rPr>
        <sz val="12"/>
        <rFont val="標楷體"/>
        <family val="4"/>
        <charset val="136"/>
      </rPr>
      <t>千元。</t>
    </r>
    <phoneticPr fontId="4" type="noConversion"/>
  </si>
  <si>
    <r>
      <rPr>
        <sz val="12"/>
        <rFont val="標楷體"/>
        <family val="4"/>
        <charset val="136"/>
      </rPr>
      <t>二、委託調查研究費</t>
    </r>
    <r>
      <rPr>
        <sz val="12"/>
        <rFont val="Times New Roman"/>
        <family val="1"/>
      </rPr>
      <t>774,337</t>
    </r>
    <r>
      <rPr>
        <sz val="12"/>
        <rFont val="標楷體"/>
        <family val="4"/>
        <charset val="136"/>
      </rPr>
      <t>千元：</t>
    </r>
    <phoneticPr fontId="4" type="noConversion"/>
  </si>
  <si>
    <r>
      <t xml:space="preserve">  (</t>
    </r>
    <r>
      <rPr>
        <sz val="12"/>
        <rFont val="標楷體"/>
        <family val="4"/>
        <charset val="136"/>
      </rPr>
      <t>一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非科技計畫</t>
    </r>
    <r>
      <rPr>
        <sz val="12"/>
        <rFont val="Times New Roman"/>
        <family val="1"/>
      </rPr>
      <t>311,837</t>
    </r>
    <r>
      <rPr>
        <sz val="12"/>
        <rFont val="標楷體"/>
        <family val="4"/>
        <charset val="136"/>
      </rPr>
      <t>千元：</t>
    </r>
    <phoneticPr fontId="4" type="noConversion"/>
  </si>
  <si>
    <r>
      <t xml:space="preserve">    1.</t>
    </r>
    <r>
      <rPr>
        <sz val="12"/>
        <rFont val="標楷體"/>
        <family val="4"/>
        <charset val="136"/>
      </rPr>
      <t>健全油氣業務管理</t>
    </r>
    <r>
      <rPr>
        <sz val="12"/>
        <rFont val="Times New Roman"/>
        <family val="1"/>
      </rPr>
      <t>304,403</t>
    </r>
    <r>
      <rPr>
        <sz val="12"/>
        <rFont val="標楷體"/>
        <family val="4"/>
        <charset val="136"/>
      </rPr>
      <t>千元：</t>
    </r>
    <phoneticPr fontId="4" type="noConversion"/>
  </si>
  <si>
    <r>
      <t xml:space="preserve">       (1)</t>
    </r>
    <r>
      <rPr>
        <sz val="12"/>
        <rFont val="標楷體"/>
        <family val="4"/>
        <charset val="136"/>
      </rPr>
      <t>石油安全存量查核服務</t>
    </r>
    <r>
      <rPr>
        <sz val="12"/>
        <rFont val="Times New Roman"/>
        <family val="1"/>
      </rPr>
      <t xml:space="preserve"> 4,500</t>
    </r>
    <r>
      <rPr>
        <sz val="12"/>
        <rFont val="標楷體"/>
        <family val="4"/>
        <charset val="136"/>
      </rPr>
      <t xml:space="preserve">千
</t>
    </r>
    <r>
      <rPr>
        <sz val="12"/>
        <rFont val="Times New Roman"/>
        <family val="1"/>
      </rPr>
      <t xml:space="preserve">            </t>
    </r>
    <r>
      <rPr>
        <sz val="12"/>
        <rFont val="標楷體"/>
        <family val="4"/>
        <charset val="136"/>
      </rPr>
      <t xml:space="preserve">元。
</t>
    </r>
    <phoneticPr fontId="4" type="noConversion"/>
  </si>
  <si>
    <r>
      <t xml:space="preserve">       (2)</t>
    </r>
    <r>
      <rPr>
        <sz val="12"/>
        <rFont val="標楷體"/>
        <family val="4"/>
        <charset val="136"/>
      </rPr>
      <t>石油價格調查暨資訊服務</t>
    </r>
    <r>
      <rPr>
        <sz val="12"/>
        <rFont val="Times New Roman"/>
        <family val="1"/>
      </rPr>
      <t xml:space="preserve"> 4,500
            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</si>
  <si>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(3)</t>
    </r>
    <r>
      <rPr>
        <sz val="12"/>
        <rFont val="標楷體"/>
        <family val="4"/>
        <charset val="136"/>
      </rPr>
      <t xml:space="preserve">石油輸出入簽審會辦系統維護
</t>
    </r>
    <r>
      <rPr>
        <sz val="12"/>
        <rFont val="Times New Roman"/>
        <family val="1"/>
      </rPr>
      <t xml:space="preserve">            1,380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</si>
  <si>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(4)</t>
    </r>
    <r>
      <rPr>
        <sz val="12"/>
        <rFont val="標楷體"/>
        <family val="4"/>
        <charset val="136"/>
      </rPr>
      <t xml:space="preserve">國內外石油議題諮詢分析專案
</t>
    </r>
    <r>
      <rPr>
        <sz val="12"/>
        <rFont val="Times New Roman"/>
        <family val="1"/>
      </rPr>
      <t xml:space="preserve">            17,000</t>
    </r>
    <r>
      <rPr>
        <sz val="12"/>
        <rFont val="標楷體"/>
        <family val="4"/>
        <charset val="136"/>
      </rPr>
      <t xml:space="preserve">千元。
</t>
    </r>
    <phoneticPr fontId="4" type="noConversion"/>
  </si>
  <si>
    <r>
      <t xml:space="preserve">       (5)</t>
    </r>
    <r>
      <rPr>
        <sz val="12"/>
        <rFont val="標楷體"/>
        <family val="4"/>
        <charset val="136"/>
      </rPr>
      <t>政府儲油管理作業服務</t>
    </r>
    <r>
      <rPr>
        <sz val="12"/>
        <rFont val="Times New Roman"/>
        <family val="1"/>
      </rPr>
      <t>6,000</t>
    </r>
    <r>
      <rPr>
        <sz val="12"/>
        <rFont val="標楷體"/>
        <family val="4"/>
        <charset val="136"/>
      </rPr>
      <t>千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 xml:space="preserve">
</t>
    </r>
    <r>
      <rPr>
        <sz val="12"/>
        <rFont val="Times New Roman"/>
        <family val="1"/>
      </rPr>
      <t xml:space="preserve">            </t>
    </r>
    <r>
      <rPr>
        <sz val="12"/>
        <rFont val="標楷體"/>
        <family val="4"/>
        <charset val="136"/>
      </rPr>
      <t>元。</t>
    </r>
    <r>
      <rPr>
        <sz val="12"/>
        <rFont val="Times New Roman"/>
        <family val="1"/>
      </rPr>
      <t xml:space="preserve">     </t>
    </r>
    <phoneticPr fontId="4" type="noConversion"/>
  </si>
  <si>
    <r>
      <t xml:space="preserve">       (6)</t>
    </r>
    <r>
      <rPr>
        <sz val="12"/>
        <rFont val="標楷體"/>
        <family val="4"/>
        <charset val="136"/>
      </rPr>
      <t xml:space="preserve">輔導液化石油氣產業經營與發
</t>
    </r>
    <r>
      <rPr>
        <sz val="12"/>
        <rFont val="Times New Roman"/>
        <family val="1"/>
      </rPr>
      <t xml:space="preserve">            </t>
    </r>
    <r>
      <rPr>
        <sz val="12"/>
        <rFont val="標楷體"/>
        <family val="4"/>
        <charset val="136"/>
      </rPr>
      <t>展</t>
    </r>
    <r>
      <rPr>
        <sz val="12"/>
        <rFont val="Times New Roman"/>
        <family val="1"/>
      </rPr>
      <t>17,600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</si>
  <si>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(7)</t>
    </r>
    <r>
      <rPr>
        <sz val="12"/>
        <rFont val="標楷體"/>
        <family val="4"/>
        <charset val="136"/>
      </rPr>
      <t xml:space="preserve">油氣探勘開發及技術研發計畫
</t>
    </r>
    <r>
      <rPr>
        <sz val="12"/>
        <rFont val="Times New Roman"/>
        <family val="1"/>
      </rPr>
      <t xml:space="preserve">            </t>
    </r>
    <r>
      <rPr>
        <sz val="12"/>
        <rFont val="標楷體"/>
        <family val="4"/>
        <charset val="136"/>
      </rPr>
      <t>管理</t>
    </r>
    <r>
      <rPr>
        <sz val="12"/>
        <rFont val="Times New Roman"/>
        <family val="1"/>
      </rPr>
      <t>8,000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</si>
  <si>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(8)</t>
    </r>
    <r>
      <rPr>
        <sz val="12"/>
        <rFont val="標楷體"/>
        <family val="4"/>
        <charset val="136"/>
      </rPr>
      <t>加油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氣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 xml:space="preserve">及航空站品質抽驗與管
</t>
    </r>
    <r>
      <rPr>
        <sz val="12"/>
        <rFont val="Times New Roman"/>
        <family val="1"/>
      </rPr>
      <t xml:space="preserve">           </t>
    </r>
    <r>
      <rPr>
        <sz val="12"/>
        <rFont val="標楷體"/>
        <family val="4"/>
        <charset val="136"/>
      </rPr>
      <t>理</t>
    </r>
    <r>
      <rPr>
        <sz val="12"/>
        <rFont val="Times New Roman"/>
        <family val="1"/>
      </rPr>
      <t>36,000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</si>
  <si>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(9)</t>
    </r>
    <r>
      <rPr>
        <sz val="12"/>
        <rFont val="標楷體"/>
        <family val="4"/>
        <charset val="136"/>
      </rPr>
      <t xml:space="preserve">加油站查核與污染防治及經營管
</t>
    </r>
    <r>
      <rPr>
        <sz val="12"/>
        <rFont val="Times New Roman"/>
        <family val="1"/>
      </rPr>
      <t xml:space="preserve">           </t>
    </r>
    <r>
      <rPr>
        <sz val="12"/>
        <rFont val="標楷體"/>
        <family val="4"/>
        <charset val="136"/>
      </rPr>
      <t>理輔導</t>
    </r>
    <r>
      <rPr>
        <sz val="12"/>
        <rFont val="Times New Roman"/>
        <family val="1"/>
      </rPr>
      <t>17,000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</si>
  <si>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(10)</t>
    </r>
    <r>
      <rPr>
        <sz val="12"/>
        <rFont val="標楷體"/>
        <family val="4"/>
        <charset val="136"/>
      </rPr>
      <t xml:space="preserve">加氣站經營管理及查核
</t>
    </r>
    <r>
      <rPr>
        <sz val="12"/>
        <rFont val="Times New Roman"/>
        <family val="1"/>
      </rPr>
      <t xml:space="preserve">              5,000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</si>
  <si>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(11)</t>
    </r>
    <r>
      <rPr>
        <sz val="12"/>
        <rFont val="標楷體"/>
        <family val="4"/>
        <charset val="136"/>
      </rPr>
      <t xml:space="preserve">委託辦理離島地區液化石油氣
</t>
    </r>
    <r>
      <rPr>
        <sz val="12"/>
        <rFont val="Times New Roman"/>
        <family val="1"/>
      </rPr>
      <t xml:space="preserve">             </t>
    </r>
    <r>
      <rPr>
        <sz val="12"/>
        <rFont val="標楷體"/>
        <family val="4"/>
        <charset val="136"/>
      </rPr>
      <t>運輸數量確認與資料彙整及偏
       遠與原住民族地區差價補助行
       政管理</t>
    </r>
    <r>
      <rPr>
        <sz val="12"/>
        <rFont val="Times New Roman"/>
        <family val="1"/>
      </rPr>
      <t>38,973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</si>
  <si>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(12)</t>
    </r>
    <r>
      <rPr>
        <sz val="12"/>
        <rFont val="標楷體"/>
        <family val="4"/>
        <charset val="136"/>
      </rPr>
      <t xml:space="preserve">油氣管線圖資管理系統維護及
</t>
    </r>
    <r>
      <rPr>
        <sz val="12"/>
        <rFont val="Times New Roman"/>
        <family val="1"/>
      </rPr>
      <t xml:space="preserve">             </t>
    </r>
    <r>
      <rPr>
        <sz val="12"/>
        <rFont val="標楷體"/>
        <family val="4"/>
        <charset val="136"/>
      </rPr>
      <t>輔導與查核</t>
    </r>
    <r>
      <rPr>
        <sz val="12"/>
        <rFont val="Times New Roman"/>
        <family val="1"/>
      </rPr>
      <t>6,000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</si>
  <si>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(13)</t>
    </r>
    <r>
      <rPr>
        <sz val="12"/>
        <rFont val="標楷體"/>
        <family val="4"/>
        <charset val="136"/>
      </rPr>
      <t>石油產業管理資訊系統維護
       1</t>
    </r>
    <r>
      <rPr>
        <sz val="12"/>
        <rFont val="Times New Roman"/>
        <family val="1"/>
      </rPr>
      <t>,500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</si>
  <si>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(14)</t>
    </r>
    <r>
      <rPr>
        <sz val="12"/>
        <rFont val="標楷體"/>
        <family val="4"/>
        <charset val="136"/>
      </rPr>
      <t xml:space="preserve">石油業輸儲設施查核及檢測
</t>
    </r>
    <r>
      <rPr>
        <sz val="12"/>
        <rFont val="Times New Roman"/>
        <family val="1"/>
      </rPr>
      <t xml:space="preserve">              30,000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</si>
  <si>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(15)</t>
    </r>
    <r>
      <rPr>
        <sz val="12"/>
        <rFont val="標楷體"/>
        <family val="4"/>
        <charset val="136"/>
      </rPr>
      <t xml:space="preserve">偏遠與原住民族及離島地區石
</t>
    </r>
    <r>
      <rPr>
        <sz val="12"/>
        <rFont val="Times New Roman"/>
        <family val="1"/>
      </rPr>
      <t xml:space="preserve">              </t>
    </r>
    <r>
      <rPr>
        <sz val="12"/>
        <rFont val="標楷體"/>
        <family val="4"/>
        <charset val="136"/>
      </rPr>
      <t>油設施運費差價補助作業管理
       及查核</t>
    </r>
    <r>
      <rPr>
        <sz val="12"/>
        <rFont val="Times New Roman"/>
        <family val="1"/>
      </rPr>
      <t>30,000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</si>
  <si>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(16)</t>
    </r>
    <r>
      <rPr>
        <sz val="12"/>
        <rFont val="標楷體"/>
        <family val="4"/>
        <charset val="136"/>
      </rPr>
      <t>天然氣事業經營業務狀況查核
       與產業發展</t>
    </r>
    <r>
      <rPr>
        <sz val="12"/>
        <rFont val="Times New Roman"/>
        <family val="1"/>
      </rPr>
      <t>15,200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</si>
  <si>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(17)</t>
    </r>
    <r>
      <rPr>
        <sz val="12"/>
        <rFont val="標楷體"/>
        <family val="4"/>
        <charset val="136"/>
      </rPr>
      <t xml:space="preserve">天然氣事業輸儲設備查核與檢
</t>
    </r>
    <r>
      <rPr>
        <sz val="12"/>
        <rFont val="Times New Roman"/>
        <family val="1"/>
      </rPr>
      <t xml:space="preserve">              </t>
    </r>
    <r>
      <rPr>
        <sz val="12"/>
        <rFont val="標楷體"/>
        <family val="4"/>
        <charset val="136"/>
      </rPr>
      <t>測</t>
    </r>
    <r>
      <rPr>
        <sz val="12"/>
        <rFont val="Times New Roman"/>
        <family val="1"/>
      </rPr>
      <t>19,000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</si>
  <si>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(18)</t>
    </r>
    <r>
      <rPr>
        <sz val="12"/>
        <rFont val="標楷體"/>
        <family val="4"/>
        <charset val="136"/>
      </rPr>
      <t xml:space="preserve">天然氣產業資訊管理系統維運
       </t>
    </r>
    <r>
      <rPr>
        <sz val="12"/>
        <rFont val="Times New Roman"/>
        <family val="1"/>
      </rPr>
      <t>2,000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</si>
  <si>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(19)</t>
    </r>
    <r>
      <rPr>
        <sz val="12"/>
        <rFont val="標楷體"/>
        <family val="4"/>
        <charset val="136"/>
      </rPr>
      <t xml:space="preserve">家用液化石油氣與燃料油快速
       篩選技術研究及品質查驗
       </t>
    </r>
    <r>
      <rPr>
        <sz val="12"/>
        <rFont val="Times New Roman"/>
        <family val="1"/>
      </rPr>
      <t>27,500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</si>
  <si>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(20)</t>
    </r>
    <r>
      <rPr>
        <sz val="12"/>
        <rFont val="標楷體"/>
        <family val="4"/>
        <charset val="136"/>
      </rPr>
      <t xml:space="preserve">油品銷售流向管理與查核
</t>
    </r>
    <r>
      <rPr>
        <sz val="12"/>
        <rFont val="Times New Roman"/>
        <family val="1"/>
      </rPr>
      <t xml:space="preserve">              12,000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</si>
  <si>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(21)</t>
    </r>
    <r>
      <rPr>
        <sz val="12"/>
        <rFont val="標楷體"/>
        <family val="4"/>
        <charset val="136"/>
      </rPr>
      <t xml:space="preserve">微電腦瓦斯表宣導、管理與
</t>
    </r>
    <r>
      <rPr>
        <sz val="12"/>
        <rFont val="Times New Roman"/>
        <family val="1"/>
      </rPr>
      <t xml:space="preserve">              </t>
    </r>
    <r>
      <rPr>
        <sz val="12"/>
        <rFont val="標楷體"/>
        <family val="4"/>
        <charset val="136"/>
      </rPr>
      <t>推動策略研析</t>
    </r>
    <r>
      <rPr>
        <sz val="12"/>
        <rFont val="Times New Roman"/>
        <family val="1"/>
      </rPr>
      <t>5,250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</si>
  <si>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2.</t>
    </r>
    <r>
      <rPr>
        <sz val="12"/>
        <rFont val="標楷體"/>
        <family val="4"/>
        <charset val="136"/>
      </rPr>
      <t>能源政策之研究發展</t>
    </r>
    <r>
      <rPr>
        <sz val="12"/>
        <rFont val="Times New Roman"/>
        <family val="1"/>
      </rPr>
      <t>7,434</t>
    </r>
    <r>
      <rPr>
        <sz val="12"/>
        <rFont val="標楷體"/>
        <family val="4"/>
        <charset val="136"/>
      </rPr>
      <t>千元：</t>
    </r>
    <phoneticPr fontId="4" type="noConversion"/>
  </si>
  <si>
    <r>
      <t xml:space="preserve">       (1)</t>
    </r>
    <r>
      <rPr>
        <sz val="12"/>
        <rFont val="標楷體"/>
        <family val="4"/>
        <charset val="136"/>
      </rPr>
      <t xml:space="preserve">強化我國能源法律事務推動
</t>
    </r>
    <r>
      <rPr>
        <sz val="12"/>
        <rFont val="Times New Roman"/>
        <family val="1"/>
      </rPr>
      <t xml:space="preserve">             7,434</t>
    </r>
    <r>
      <rPr>
        <sz val="12"/>
        <rFont val="標楷體"/>
        <family val="4"/>
        <charset val="136"/>
      </rPr>
      <t xml:space="preserve">千元。
</t>
    </r>
    <phoneticPr fontId="4" type="noConversion"/>
  </si>
  <si>
    <r>
      <t xml:space="preserve">  (</t>
    </r>
    <r>
      <rPr>
        <sz val="12"/>
        <rFont val="標楷體"/>
        <family val="4"/>
        <charset val="136"/>
      </rPr>
      <t>二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科技計畫</t>
    </r>
    <r>
      <rPr>
        <sz val="12"/>
        <rFont val="Times New Roman"/>
        <family val="1"/>
      </rPr>
      <t>462,500</t>
    </r>
    <r>
      <rPr>
        <sz val="12"/>
        <rFont val="標楷體"/>
        <family val="4"/>
        <charset val="136"/>
      </rPr>
      <t>千元：_x000D_</t>
    </r>
    <phoneticPr fontId="4" type="noConversion"/>
  </si>
  <si>
    <r>
      <t xml:space="preserve">     1.</t>
    </r>
    <r>
      <rPr>
        <sz val="12"/>
        <rFont val="標楷體"/>
        <family val="4"/>
        <charset val="136"/>
      </rPr>
      <t>再生能源開發與利用</t>
    </r>
    <r>
      <rPr>
        <sz val="12"/>
        <rFont val="Times New Roman"/>
        <family val="1"/>
      </rPr>
      <t>462,500</t>
    </r>
    <r>
      <rPr>
        <sz val="12"/>
        <rFont val="標楷體"/>
        <family val="4"/>
        <charset val="136"/>
      </rPr>
      <t>千元：</t>
    </r>
    <phoneticPr fontId="4" type="noConversion"/>
  </si>
  <si>
    <r>
      <t xml:space="preserve">        (1)</t>
    </r>
    <r>
      <rPr>
        <sz val="12"/>
        <rFont val="標楷體"/>
        <family val="4"/>
        <charset val="136"/>
      </rPr>
      <t xml:space="preserve">太陽熱能利用與補助作業
</t>
    </r>
    <r>
      <rPr>
        <sz val="12"/>
        <rFont val="Times New Roman"/>
        <family val="1"/>
      </rPr>
      <t xml:space="preserve">             53,000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</si>
  <si>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 (2)</t>
    </r>
    <r>
      <rPr>
        <sz val="12"/>
        <rFont val="標楷體"/>
        <family val="4"/>
        <charset val="136"/>
      </rPr>
      <t xml:space="preserve">太陽光電發電設備驗證平台
</t>
    </r>
    <r>
      <rPr>
        <sz val="12"/>
        <rFont val="Times New Roman"/>
        <family val="1"/>
      </rPr>
      <t xml:space="preserve">             </t>
    </r>
    <r>
      <rPr>
        <sz val="12"/>
        <rFont val="標楷體"/>
        <family val="4"/>
        <charset val="136"/>
      </rPr>
      <t>建置與推廣服務</t>
    </r>
    <r>
      <rPr>
        <sz val="12"/>
        <rFont val="Times New Roman"/>
        <family val="1"/>
      </rPr>
      <t>96,000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</si>
  <si>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 (3)</t>
    </r>
    <r>
      <rPr>
        <sz val="12"/>
        <rFont val="標楷體"/>
        <family val="4"/>
        <charset val="136"/>
      </rPr>
      <t xml:space="preserve">太陽光電環境建構及產業高
</t>
    </r>
    <r>
      <rPr>
        <sz val="12"/>
        <rFont val="Times New Roman"/>
        <family val="1"/>
      </rPr>
      <t xml:space="preserve">             </t>
    </r>
    <r>
      <rPr>
        <sz val="12"/>
        <rFont val="標楷體"/>
        <family val="4"/>
        <charset val="136"/>
      </rPr>
      <t>值化推動</t>
    </r>
    <r>
      <rPr>
        <sz val="12"/>
        <rFont val="Times New Roman"/>
        <family val="1"/>
      </rPr>
      <t>130,000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</si>
  <si>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 (4)</t>
    </r>
    <r>
      <rPr>
        <sz val="12"/>
        <rFont val="標楷體"/>
        <family val="4"/>
        <charset val="136"/>
      </rPr>
      <t xml:space="preserve">低碳能源發展策略整合研究
</t>
    </r>
    <r>
      <rPr>
        <sz val="12"/>
        <rFont val="Times New Roman"/>
        <family val="1"/>
      </rPr>
      <t xml:space="preserve">             </t>
    </r>
    <r>
      <rPr>
        <sz val="12"/>
        <rFont val="標楷體"/>
        <family val="4"/>
        <charset val="136"/>
      </rPr>
      <t>與推動</t>
    </r>
    <r>
      <rPr>
        <sz val="12"/>
        <rFont val="Times New Roman"/>
        <family val="1"/>
      </rPr>
      <t>55,000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</si>
  <si>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 (5)</t>
    </r>
    <r>
      <rPr>
        <sz val="12"/>
        <rFont val="標楷體"/>
        <family val="4"/>
        <charset val="136"/>
      </rPr>
      <t xml:space="preserve">綠能產業發展策略與推動
      </t>
    </r>
    <r>
      <rPr>
        <sz val="12"/>
        <rFont val="Times New Roman"/>
        <family val="1"/>
      </rPr>
      <t>40,500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</si>
  <si>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 (6)</t>
    </r>
    <r>
      <rPr>
        <sz val="12"/>
        <rFont val="標楷體"/>
        <family val="4"/>
        <charset val="136"/>
      </rPr>
      <t>能源科技發展研析與策略規劃
      支援</t>
    </r>
    <r>
      <rPr>
        <sz val="12"/>
        <rFont val="Times New Roman"/>
        <family val="1"/>
      </rPr>
      <t>13,000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</si>
  <si>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 (7)</t>
    </r>
    <r>
      <rPr>
        <sz val="12"/>
        <rFont val="標楷體"/>
        <family val="4"/>
        <charset val="136"/>
      </rPr>
      <t xml:space="preserve">再生能源併網政策研究與技術
</t>
    </r>
    <r>
      <rPr>
        <sz val="12"/>
        <rFont val="Times New Roman"/>
        <family val="1"/>
      </rPr>
      <t xml:space="preserve">             </t>
    </r>
    <r>
      <rPr>
        <sz val="12"/>
        <rFont val="標楷體"/>
        <family val="4"/>
        <charset val="136"/>
      </rPr>
      <t>推動</t>
    </r>
    <r>
      <rPr>
        <sz val="12"/>
        <rFont val="Times New Roman"/>
        <family val="1"/>
      </rPr>
      <t>30,000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</si>
  <si>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 (8)</t>
    </r>
    <r>
      <rPr>
        <sz val="12"/>
        <rFont val="標楷體"/>
        <family val="4"/>
        <charset val="136"/>
      </rPr>
      <t xml:space="preserve">能源科技計畫推動與管理
</t>
    </r>
    <r>
      <rPr>
        <sz val="12"/>
        <rFont val="Times New Roman"/>
        <family val="1"/>
      </rPr>
      <t xml:space="preserve">             45,000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</si>
  <si>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(</t>
    </r>
    <r>
      <rPr>
        <sz val="12"/>
        <rFont val="標楷體"/>
        <family val="4"/>
        <charset val="136"/>
      </rPr>
      <t>二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 xml:space="preserve">租金、償債與
</t>
    </r>
    <r>
      <rPr>
        <sz val="12"/>
        <rFont val="Times New Roman"/>
        <family val="1"/>
      </rPr>
      <t xml:space="preserve">         </t>
    </r>
    <r>
      <rPr>
        <sz val="12"/>
        <rFont val="標楷體"/>
        <family val="4"/>
        <charset val="136"/>
      </rPr>
      <t>利息</t>
    </r>
    <phoneticPr fontId="4" type="noConversion"/>
  </si>
  <si>
    <r>
      <t xml:space="preserve">    1.</t>
    </r>
    <r>
      <rPr>
        <sz val="12"/>
        <rFont val="標楷體"/>
        <family val="4"/>
        <charset val="136"/>
      </rPr>
      <t>什項設備租金</t>
    </r>
    <phoneticPr fontId="4" type="noConversion"/>
  </si>
  <si>
    <r>
      <rPr>
        <sz val="12"/>
        <rFont val="標楷體"/>
        <family val="4"/>
        <charset val="136"/>
      </rPr>
      <t>政府儲油</t>
    </r>
    <r>
      <rPr>
        <sz val="12"/>
        <rFont val="Times New Roman"/>
        <family val="1"/>
      </rPr>
      <t>283</t>
    </r>
    <r>
      <rPr>
        <sz val="12"/>
        <rFont val="標楷體"/>
        <family val="4"/>
        <charset val="136"/>
      </rPr>
      <t>萬公秉之油槽租金</t>
    </r>
    <r>
      <rPr>
        <sz val="12"/>
        <rFont val="Times New Roman"/>
        <family val="1"/>
      </rPr>
      <t>2,183,772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</si>
  <si>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(</t>
    </r>
    <r>
      <rPr>
        <sz val="12"/>
        <rFont val="標楷體"/>
        <family val="4"/>
        <charset val="136"/>
      </rPr>
      <t>三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 xml:space="preserve">會費、捐助、補
</t>
    </r>
    <r>
      <rPr>
        <sz val="12"/>
        <rFont val="Times New Roman"/>
        <family val="1"/>
      </rPr>
      <t xml:space="preserve">         </t>
    </r>
    <r>
      <rPr>
        <sz val="12"/>
        <rFont val="標楷體"/>
        <family val="4"/>
        <charset val="136"/>
      </rPr>
      <t xml:space="preserve">助、分攤、照護
</t>
    </r>
    <r>
      <rPr>
        <sz val="12"/>
        <rFont val="Times New Roman"/>
        <family val="1"/>
      </rPr>
      <t xml:space="preserve">         </t>
    </r>
    <r>
      <rPr>
        <sz val="12"/>
        <rFont val="標楷體"/>
        <family val="4"/>
        <charset val="136"/>
      </rPr>
      <t xml:space="preserve">、救濟與交流活
</t>
    </r>
    <r>
      <rPr>
        <sz val="12"/>
        <rFont val="Times New Roman"/>
        <family val="1"/>
      </rPr>
      <t xml:space="preserve">         </t>
    </r>
    <r>
      <rPr>
        <sz val="12"/>
        <rFont val="標楷體"/>
        <family val="4"/>
        <charset val="136"/>
      </rPr>
      <t>動費</t>
    </r>
    <phoneticPr fontId="4" type="noConversion"/>
  </si>
  <si>
    <r>
      <t xml:space="preserve">    1.</t>
    </r>
    <r>
      <rPr>
        <sz val="12"/>
        <rFont val="標楷體"/>
        <family val="4"/>
        <charset val="136"/>
      </rPr>
      <t>捐助、補助與獎助</t>
    </r>
    <phoneticPr fontId="4" type="noConversion"/>
  </si>
  <si>
    <r>
      <rPr>
        <b/>
        <sz val="12"/>
        <rFont val="標楷體"/>
        <family val="4"/>
        <charset val="136"/>
      </rPr>
      <t>一、捐助個人</t>
    </r>
    <r>
      <rPr>
        <b/>
        <sz val="12"/>
        <rFont val="Times New Roman"/>
        <family val="1"/>
      </rPr>
      <t>270,000</t>
    </r>
    <r>
      <rPr>
        <b/>
        <sz val="12"/>
        <rFont val="標楷體"/>
        <family val="4"/>
        <charset val="136"/>
      </rPr>
      <t>千元</t>
    </r>
    <r>
      <rPr>
        <b/>
        <sz val="12"/>
        <rFont val="Times New Roman"/>
        <family val="1"/>
      </rPr>
      <t>(</t>
    </r>
    <r>
      <rPr>
        <b/>
        <sz val="12"/>
        <rFont val="標楷體"/>
        <family val="4"/>
        <charset val="136"/>
      </rPr>
      <t>科技計畫</t>
    </r>
    <r>
      <rPr>
        <b/>
        <sz val="12"/>
        <rFont val="Times New Roman"/>
        <family val="1"/>
      </rPr>
      <t>)</t>
    </r>
    <r>
      <rPr>
        <b/>
        <sz val="12"/>
        <rFont val="標楷體"/>
        <family val="4"/>
        <charset val="136"/>
      </rPr>
      <t>：</t>
    </r>
    <phoneticPr fontId="4" type="noConversion"/>
  </si>
  <si>
    <r>
      <t xml:space="preserve">   (</t>
    </r>
    <r>
      <rPr>
        <sz val="12"/>
        <rFont val="標楷體"/>
        <family val="4"/>
        <charset val="136"/>
      </rPr>
      <t>一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太陽能熱水系統推廣</t>
    </r>
    <r>
      <rPr>
        <sz val="12"/>
        <rFont val="Times New Roman"/>
        <family val="1"/>
      </rPr>
      <t xml:space="preserve">270,000
          </t>
    </r>
    <r>
      <rPr>
        <sz val="12"/>
        <rFont val="標楷體"/>
        <family val="4"/>
        <charset val="136"/>
      </rPr>
      <t>千元。</t>
    </r>
    <phoneticPr fontId="4" type="noConversion"/>
  </si>
  <si>
    <r>
      <rPr>
        <b/>
        <sz val="12"/>
        <rFont val="標楷體"/>
        <family val="4"/>
        <charset val="136"/>
      </rPr>
      <t>二、捐助私校及團體</t>
    </r>
    <r>
      <rPr>
        <b/>
        <sz val="12"/>
        <rFont val="Times New Roman"/>
        <family val="1"/>
      </rPr>
      <t>966,500</t>
    </r>
    <r>
      <rPr>
        <b/>
        <sz val="12"/>
        <rFont val="標楷體"/>
        <family val="4"/>
        <charset val="136"/>
      </rPr>
      <t>千元</t>
    </r>
    <r>
      <rPr>
        <b/>
        <sz val="12"/>
        <rFont val="Times New Roman"/>
        <family val="1"/>
      </rPr>
      <t>(</t>
    </r>
    <r>
      <rPr>
        <b/>
        <sz val="12"/>
        <rFont val="標楷體"/>
        <family val="4"/>
        <charset val="136"/>
      </rPr>
      <t>科技
    計畫</t>
    </r>
    <r>
      <rPr>
        <b/>
        <sz val="12"/>
        <rFont val="Times New Roman"/>
        <family val="1"/>
      </rPr>
      <t>)</t>
    </r>
    <r>
      <rPr>
        <b/>
        <sz val="12"/>
        <rFont val="標楷體"/>
        <family val="4"/>
        <charset val="136"/>
      </rPr>
      <t>：</t>
    </r>
    <phoneticPr fontId="4" type="noConversion"/>
  </si>
  <si>
    <r>
      <t xml:space="preserve">      1.</t>
    </r>
    <r>
      <rPr>
        <sz val="12"/>
        <rFont val="標楷體"/>
        <family val="4"/>
        <charset val="136"/>
      </rPr>
      <t xml:space="preserve">高性能太陽光電系統技術研發
</t>
    </r>
    <r>
      <rPr>
        <sz val="12"/>
        <rFont val="Times New Roman"/>
        <family val="1"/>
      </rPr>
      <t xml:space="preserve">          120,000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</si>
  <si>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2.</t>
    </r>
    <r>
      <rPr>
        <sz val="12"/>
        <rFont val="標楷體"/>
        <family val="4"/>
        <charset val="136"/>
      </rPr>
      <t xml:space="preserve">離岸風場開發作業安全評估技
</t>
    </r>
    <r>
      <rPr>
        <sz val="12"/>
        <rFont val="Times New Roman"/>
        <family val="1"/>
      </rPr>
      <t xml:space="preserve">         </t>
    </r>
    <r>
      <rPr>
        <sz val="12"/>
        <rFont val="標楷體"/>
        <family val="4"/>
        <charset val="136"/>
      </rPr>
      <t>術開發</t>
    </r>
    <r>
      <rPr>
        <sz val="12"/>
        <rFont val="Times New Roman"/>
        <family val="1"/>
      </rPr>
      <t>22,000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</si>
  <si>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3.</t>
    </r>
    <r>
      <rPr>
        <sz val="12"/>
        <rFont val="標楷體"/>
        <family val="4"/>
        <charset val="136"/>
      </rPr>
      <t xml:space="preserve">千架海陸風力機設置推動及關
</t>
    </r>
    <r>
      <rPr>
        <sz val="12"/>
        <rFont val="Times New Roman"/>
        <family val="1"/>
      </rPr>
      <t xml:space="preserve">         </t>
    </r>
    <r>
      <rPr>
        <sz val="12"/>
        <rFont val="標楷體"/>
        <family val="4"/>
        <charset val="136"/>
      </rPr>
      <t>鍵技術研發</t>
    </r>
    <r>
      <rPr>
        <sz val="12"/>
        <rFont val="Times New Roman"/>
        <family val="1"/>
      </rPr>
      <t>92,000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</si>
  <si>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4.</t>
    </r>
    <r>
      <rPr>
        <sz val="12"/>
        <rFont val="標楷體"/>
        <family val="4"/>
        <charset val="136"/>
      </rPr>
      <t>永續生質能源關鍵技術研發</t>
    </r>
    <r>
      <rPr>
        <sz val="12"/>
        <rFont val="細明體"/>
        <family val="3"/>
        <charset val="136"/>
      </rPr>
      <t xml:space="preserve">
</t>
    </r>
    <r>
      <rPr>
        <sz val="12"/>
        <rFont val="Times New Roman"/>
        <family val="1"/>
      </rPr>
      <t xml:space="preserve">         154,500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</si>
  <si>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5.</t>
    </r>
    <r>
      <rPr>
        <sz val="12"/>
        <rFont val="標楷體"/>
        <family val="4"/>
        <charset val="136"/>
      </rPr>
      <t>高效率氫能與燃料電池技術應用</t>
    </r>
    <r>
      <rPr>
        <sz val="12"/>
        <rFont val="Times New Roman"/>
        <family val="1"/>
      </rPr>
      <t xml:space="preserve">
         91,000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</si>
  <si>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6.</t>
    </r>
    <r>
      <rPr>
        <sz val="12"/>
        <rFont val="標楷體"/>
        <family val="4"/>
        <charset val="136"/>
      </rPr>
      <t>分散式儲能系統及併網技術研發</t>
    </r>
    <r>
      <rPr>
        <sz val="12"/>
        <rFont val="Times New Roman"/>
        <family val="1"/>
      </rPr>
      <t xml:space="preserve">
         112,000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</si>
  <si>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7.20</t>
    </r>
    <r>
      <rPr>
        <sz val="12"/>
        <rFont val="標楷體"/>
        <family val="4"/>
        <charset val="136"/>
      </rPr>
      <t xml:space="preserve">瓩波浪發電系統精進與測試
</t>
    </r>
    <r>
      <rPr>
        <sz val="12"/>
        <rFont val="Times New Roman"/>
        <family val="1"/>
      </rPr>
      <t xml:space="preserve">         45,000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</si>
  <si>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8.</t>
    </r>
    <r>
      <rPr>
        <sz val="12"/>
        <rFont val="標楷體"/>
        <family val="4"/>
        <charset val="136"/>
      </rPr>
      <t xml:space="preserve">高效能地熱發電技術研發
</t>
    </r>
    <r>
      <rPr>
        <sz val="12"/>
        <rFont val="Times New Roman"/>
        <family val="1"/>
      </rPr>
      <t xml:space="preserve">          75,000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</si>
  <si>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9.</t>
    </r>
    <r>
      <rPr>
        <sz val="12"/>
        <rFont val="標楷體"/>
        <family val="4"/>
        <charset val="136"/>
      </rPr>
      <t xml:space="preserve">新及再生能源技術先期研發
</t>
    </r>
    <r>
      <rPr>
        <sz val="12"/>
        <rFont val="Times New Roman"/>
        <family val="1"/>
      </rPr>
      <t xml:space="preserve">          50,000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</si>
  <si>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10.</t>
    </r>
    <r>
      <rPr>
        <sz val="12"/>
        <rFont val="標楷體"/>
        <family val="4"/>
        <charset val="136"/>
      </rPr>
      <t>生質能示範</t>
    </r>
    <r>
      <rPr>
        <sz val="12"/>
        <rFont val="Times New Roman"/>
        <family val="1"/>
      </rPr>
      <t xml:space="preserve">20,000 </t>
    </r>
    <r>
      <rPr>
        <sz val="12"/>
        <rFont val="標楷體"/>
        <family val="4"/>
        <charset val="136"/>
      </rPr>
      <t>千元</t>
    </r>
    <r>
      <rPr>
        <sz val="12"/>
        <rFont val="細明體"/>
        <family val="3"/>
        <charset val="136"/>
      </rPr>
      <t>。</t>
    </r>
    <phoneticPr fontId="4" type="noConversion"/>
  </si>
  <si>
    <r>
      <t xml:space="preserve">     11.</t>
    </r>
    <r>
      <rPr>
        <sz val="12"/>
        <rFont val="標楷體"/>
        <family val="4"/>
        <charset val="136"/>
      </rPr>
      <t>業界能源科技研究發展</t>
    </r>
    <r>
      <rPr>
        <sz val="12"/>
        <rFont val="Times New Roman"/>
        <family val="1"/>
      </rPr>
      <t xml:space="preserve">185,000
          </t>
    </r>
    <r>
      <rPr>
        <sz val="12"/>
        <rFont val="標楷體"/>
        <family val="4"/>
        <charset val="136"/>
      </rPr>
      <t>千元</t>
    </r>
    <r>
      <rPr>
        <sz val="12"/>
        <rFont val="細明體"/>
        <family val="3"/>
        <charset val="136"/>
      </rPr>
      <t>。</t>
    </r>
    <phoneticPr fontId="4" type="noConversion"/>
  </si>
  <si>
    <r>
      <rPr>
        <b/>
        <sz val="12"/>
        <rFont val="標楷體"/>
        <family val="4"/>
        <charset val="136"/>
      </rPr>
      <t xml:space="preserve">三、補（協）助政府機關（構）
</t>
    </r>
    <r>
      <rPr>
        <b/>
        <sz val="12"/>
        <rFont val="Times New Roman"/>
        <family val="1"/>
      </rPr>
      <t xml:space="preserve">         1,567,227</t>
    </r>
    <r>
      <rPr>
        <b/>
        <sz val="12"/>
        <rFont val="標楷體"/>
        <family val="4"/>
        <charset val="136"/>
      </rPr>
      <t>千元：</t>
    </r>
    <phoneticPr fontId="4" type="noConversion"/>
  </si>
  <si>
    <r>
      <t xml:space="preserve">  (</t>
    </r>
    <r>
      <rPr>
        <sz val="12"/>
        <rFont val="標楷體"/>
        <family val="4"/>
        <charset val="136"/>
      </rPr>
      <t>一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非科技計畫</t>
    </r>
    <r>
      <rPr>
        <sz val="12"/>
        <rFont val="Times New Roman"/>
        <family val="1"/>
      </rPr>
      <t>1,522,227</t>
    </r>
    <r>
      <rPr>
        <sz val="12"/>
        <rFont val="標楷體"/>
        <family val="4"/>
        <charset val="136"/>
      </rPr>
      <t>千元：</t>
    </r>
    <phoneticPr fontId="4" type="noConversion"/>
  </si>
  <si>
    <r>
      <t xml:space="preserve">     1.</t>
    </r>
    <r>
      <rPr>
        <sz val="12"/>
        <rFont val="標楷體"/>
        <family val="4"/>
        <charset val="136"/>
      </rPr>
      <t>石油開發技術研究發展</t>
    </r>
    <r>
      <rPr>
        <sz val="12"/>
        <rFont val="Times New Roman"/>
        <family val="1"/>
      </rPr>
      <t xml:space="preserve">105,100
         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</si>
  <si>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2.</t>
    </r>
    <r>
      <rPr>
        <sz val="12"/>
        <rFont val="標楷體"/>
        <family val="4"/>
        <charset val="136"/>
      </rPr>
      <t xml:space="preserve">偏遠與原住民族及離島地區石油
</t>
    </r>
    <r>
      <rPr>
        <sz val="12"/>
        <rFont val="Times New Roman"/>
        <family val="1"/>
      </rPr>
      <t xml:space="preserve">        </t>
    </r>
    <r>
      <rPr>
        <sz val="12"/>
        <rFont val="標楷體"/>
        <family val="4"/>
        <charset val="136"/>
      </rPr>
      <t>設施、運費及差價補助</t>
    </r>
    <r>
      <rPr>
        <sz val="12"/>
        <rFont val="Times New Roman"/>
        <family val="1"/>
      </rPr>
      <t>330,953</t>
    </r>
    <r>
      <rPr>
        <sz val="12"/>
        <rFont val="標楷體"/>
        <family val="4"/>
        <charset val="136"/>
      </rPr>
      <t xml:space="preserve">千
</t>
    </r>
    <r>
      <rPr>
        <sz val="12"/>
        <rFont val="Times New Roman"/>
        <family val="1"/>
      </rPr>
      <t xml:space="preserve">        </t>
    </r>
    <r>
      <rPr>
        <sz val="12"/>
        <rFont val="標楷體"/>
        <family val="4"/>
        <charset val="136"/>
      </rPr>
      <t xml:space="preserve">元。
</t>
    </r>
    <r>
      <rPr>
        <sz val="12"/>
        <rFont val="Times New Roman"/>
        <family val="1"/>
      </rPr>
      <t xml:space="preserve">           </t>
    </r>
    <phoneticPr fontId="4" type="noConversion"/>
  </si>
  <si>
    <r>
      <t xml:space="preserve">     3.</t>
    </r>
    <r>
      <rPr>
        <sz val="12"/>
        <rFont val="標楷體"/>
        <family val="4"/>
        <charset val="136"/>
      </rPr>
      <t xml:space="preserve">石油開發技術學術合作研究
</t>
    </r>
    <r>
      <rPr>
        <sz val="12"/>
        <rFont val="Times New Roman"/>
        <family val="1"/>
      </rPr>
      <t xml:space="preserve">        5,000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</si>
  <si>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4.</t>
    </r>
    <r>
      <rPr>
        <sz val="12"/>
        <rFont val="標楷體"/>
        <family val="4"/>
        <charset val="136"/>
      </rPr>
      <t>直轄市及縣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市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 xml:space="preserve">政府辦理石油管
</t>
    </r>
    <r>
      <rPr>
        <sz val="12"/>
        <rFont val="Times New Roman"/>
        <family val="1"/>
      </rPr>
      <t xml:space="preserve">        </t>
    </r>
    <r>
      <rPr>
        <sz val="12"/>
        <rFont val="標楷體"/>
        <family val="4"/>
        <charset val="136"/>
      </rPr>
      <t>理法相關業務</t>
    </r>
    <r>
      <rPr>
        <sz val="12"/>
        <rFont val="Times New Roman"/>
        <family val="1"/>
      </rPr>
      <t>46,000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</si>
  <si>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5.</t>
    </r>
    <r>
      <rPr>
        <sz val="12"/>
        <rFont val="標楷體"/>
        <family val="4"/>
        <charset val="136"/>
      </rPr>
      <t xml:space="preserve">獎勵石油及天然氣探勘開發補
</t>
    </r>
    <r>
      <rPr>
        <sz val="12"/>
        <rFont val="Times New Roman"/>
        <family val="1"/>
      </rPr>
      <t xml:space="preserve">        </t>
    </r>
    <r>
      <rPr>
        <sz val="12"/>
        <rFont val="標楷體"/>
        <family val="4"/>
        <charset val="136"/>
      </rPr>
      <t>助</t>
    </r>
    <r>
      <rPr>
        <sz val="12"/>
        <rFont val="Times New Roman"/>
        <family val="1"/>
      </rPr>
      <t>550,000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</si>
  <si>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6.</t>
    </r>
    <r>
      <rPr>
        <sz val="12"/>
        <rFont val="標楷體"/>
        <family val="4"/>
        <charset val="136"/>
      </rPr>
      <t>加油站汽、柴油油品抽驗補助</t>
    </r>
    <r>
      <rPr>
        <sz val="12"/>
        <rFont val="細明體"/>
        <family val="3"/>
        <charset val="136"/>
      </rPr>
      <t xml:space="preserve">
</t>
    </r>
    <r>
      <rPr>
        <sz val="12"/>
        <rFont val="Times New Roman"/>
        <family val="1"/>
      </rPr>
      <t xml:space="preserve">        10,100</t>
    </r>
    <r>
      <rPr>
        <sz val="12"/>
        <rFont val="標楷體"/>
        <family val="4"/>
        <charset val="136"/>
      </rPr>
      <t>千元。</t>
    </r>
    <r>
      <rPr>
        <sz val="12"/>
        <rFont val="Times New Roman"/>
        <family val="1"/>
      </rPr>
      <t xml:space="preserve">      </t>
    </r>
    <phoneticPr fontId="4" type="noConversion"/>
  </si>
  <si>
    <r>
      <t xml:space="preserve">     7.</t>
    </r>
    <r>
      <rPr>
        <sz val="12"/>
        <rFont val="標楷體"/>
        <family val="4"/>
        <charset val="136"/>
      </rPr>
      <t>電動機車推廣補助</t>
    </r>
    <r>
      <rPr>
        <sz val="12"/>
        <rFont val="Times New Roman"/>
        <family val="1"/>
      </rPr>
      <t>93,624</t>
    </r>
    <r>
      <rPr>
        <sz val="12"/>
        <rFont val="標楷體"/>
        <family val="4"/>
        <charset val="136"/>
      </rPr>
      <t>千元。</t>
    </r>
    <r>
      <rPr>
        <sz val="12"/>
        <rFont val="Times New Roman"/>
        <family val="1"/>
      </rPr>
      <t xml:space="preserve">
        </t>
    </r>
    <phoneticPr fontId="4" type="noConversion"/>
  </si>
  <si>
    <r>
      <t xml:space="preserve">     8.</t>
    </r>
    <r>
      <rPr>
        <sz val="12"/>
        <rFont val="標楷體"/>
        <family val="4"/>
        <charset val="136"/>
      </rPr>
      <t>電動車示範運行補助</t>
    </r>
    <r>
      <rPr>
        <sz val="12"/>
        <rFont val="Times New Roman"/>
        <family val="1"/>
      </rPr>
      <t xml:space="preserve">381,450
        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</si>
  <si>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(</t>
    </r>
    <r>
      <rPr>
        <sz val="12"/>
        <rFont val="標楷體"/>
        <family val="4"/>
        <charset val="136"/>
      </rPr>
      <t>二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科技計畫</t>
    </r>
    <r>
      <rPr>
        <sz val="12"/>
        <rFont val="Times New Roman"/>
        <family val="1"/>
      </rPr>
      <t>45,000</t>
    </r>
    <r>
      <rPr>
        <sz val="12"/>
        <rFont val="標楷體"/>
        <family val="4"/>
        <charset val="136"/>
      </rPr>
      <t>千元：</t>
    </r>
    <phoneticPr fontId="4" type="noConversion"/>
  </si>
  <si>
    <r>
      <t xml:space="preserve">     1.</t>
    </r>
    <r>
      <rPr>
        <sz val="12"/>
        <rFont val="標楷體"/>
        <family val="4"/>
        <charset val="136"/>
      </rPr>
      <t>能源科技學術合作研究</t>
    </r>
    <r>
      <rPr>
        <sz val="12"/>
        <rFont val="Times New Roman"/>
        <family val="1"/>
      </rPr>
      <t xml:space="preserve">45,000
        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</si>
  <si>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(</t>
    </r>
    <r>
      <rPr>
        <sz val="12"/>
        <rFont val="標楷體"/>
        <family val="4"/>
        <charset val="136"/>
      </rPr>
      <t>四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其他</t>
    </r>
    <phoneticPr fontId="4" type="noConversion"/>
  </si>
  <si>
    <r>
      <t xml:space="preserve">    1.</t>
    </r>
    <r>
      <rPr>
        <sz val="12"/>
        <rFont val="標楷體"/>
        <family val="4"/>
        <charset val="136"/>
      </rPr>
      <t>其他支出</t>
    </r>
    <phoneticPr fontId="4" type="noConversion"/>
  </si>
  <si>
    <r>
      <rPr>
        <b/>
        <sz val="12"/>
        <rFont val="標楷體"/>
        <family val="4"/>
        <charset val="136"/>
      </rPr>
      <t xml:space="preserve">二、一般行政管理
</t>
    </r>
    <r>
      <rPr>
        <b/>
        <sz val="12"/>
        <rFont val="Times New Roman"/>
        <family val="1"/>
      </rPr>
      <t xml:space="preserve">    </t>
    </r>
    <r>
      <rPr>
        <b/>
        <sz val="12"/>
        <rFont val="標楷體"/>
        <family val="4"/>
        <charset val="136"/>
      </rPr>
      <t>計畫</t>
    </r>
    <phoneticPr fontId="4" type="noConversion"/>
  </si>
  <si>
    <r>
      <t xml:space="preserve">  (</t>
    </r>
    <r>
      <rPr>
        <sz val="12"/>
        <rFont val="標楷體"/>
        <family val="4"/>
        <charset val="136"/>
      </rPr>
      <t>一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用人費用</t>
    </r>
    <phoneticPr fontId="4" type="noConversion"/>
  </si>
  <si>
    <r>
      <t xml:space="preserve">    1.</t>
    </r>
    <r>
      <rPr>
        <sz val="12"/>
        <rFont val="標楷體"/>
        <family val="4"/>
        <charset val="136"/>
      </rPr>
      <t>正式員額薪資</t>
    </r>
    <phoneticPr fontId="4" type="noConversion"/>
  </si>
  <si>
    <r>
      <rPr>
        <sz val="12"/>
        <rFont val="標楷體"/>
        <family val="4"/>
        <charset val="136"/>
      </rPr>
      <t>管理會委員報酬</t>
    </r>
    <r>
      <rPr>
        <sz val="12"/>
        <rFont val="Times New Roman"/>
        <family val="1"/>
      </rPr>
      <t>288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</si>
  <si>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(</t>
    </r>
    <r>
      <rPr>
        <sz val="12"/>
        <rFont val="標楷體"/>
        <family val="4"/>
        <charset val="136"/>
      </rPr>
      <t>二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服務費用</t>
    </r>
    <phoneticPr fontId="4" type="noConversion"/>
  </si>
  <si>
    <r>
      <t xml:space="preserve">     1.</t>
    </r>
    <r>
      <rPr>
        <sz val="12"/>
        <rFont val="標楷體"/>
        <family val="4"/>
        <charset val="136"/>
      </rPr>
      <t>一般服務費</t>
    </r>
    <phoneticPr fontId="4" type="noConversion"/>
  </si>
  <si>
    <r>
      <t>辦理基金收退費、偏遠與原住民族及離島地區補助業務及出納等行政事務經費</t>
    </r>
    <r>
      <rPr>
        <sz val="12"/>
        <rFont val="Times New Roman"/>
        <family val="1"/>
      </rPr>
      <t>1,700</t>
    </r>
    <r>
      <rPr>
        <sz val="12"/>
        <rFont val="標楷體"/>
        <family val="4"/>
        <charset val="136"/>
      </rPr>
      <t>千元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勞務承攬進用人力</t>
    </r>
    <r>
      <rPr>
        <sz val="12"/>
        <rFont val="Times New Roman"/>
        <family val="1"/>
      </rPr>
      <t>3</t>
    </r>
    <r>
      <rPr>
        <sz val="12"/>
        <rFont val="標楷體"/>
        <family val="4"/>
        <charset val="136"/>
      </rPr>
      <t>人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。</t>
    </r>
    <phoneticPr fontId="4" type="noConversion"/>
  </si>
  <si>
    <r>
      <rPr>
        <b/>
        <sz val="12"/>
        <rFont val="標楷體"/>
        <family val="4"/>
        <charset val="136"/>
      </rPr>
      <t>總</t>
    </r>
    <r>
      <rPr>
        <b/>
        <sz val="12"/>
        <rFont val="Times New Roman"/>
        <family val="1"/>
      </rPr>
      <t xml:space="preserve">       </t>
    </r>
    <r>
      <rPr>
        <b/>
        <sz val="12"/>
        <rFont val="標楷體"/>
        <family val="4"/>
        <charset val="136"/>
      </rPr>
      <t>計</t>
    </r>
    <phoneticPr fontId="4" type="noConversion"/>
  </si>
  <si>
    <r>
      <t>中華民國</t>
    </r>
    <r>
      <rPr>
        <sz val="12"/>
        <rFont val="Times New Roman"/>
        <family val="1"/>
      </rPr>
      <t>105</t>
    </r>
    <r>
      <rPr>
        <sz val="12"/>
        <rFont val="標楷體"/>
        <family val="4"/>
        <charset val="136"/>
      </rPr>
      <t>年度</t>
    </r>
    <phoneticPr fontId="17" type="noConversion"/>
  </si>
  <si>
    <r>
      <t xml:space="preserve">                          </t>
    </r>
    <r>
      <rPr>
        <sz val="12"/>
        <rFont val="標楷體"/>
        <family val="4"/>
        <charset val="136"/>
      </rPr>
      <t xml:space="preserve">               </t>
    </r>
    <phoneticPr fontId="10" type="noConversion"/>
  </si>
  <si>
    <r>
      <t>本年度委託辦理太陽光電環境建構及產業高值化推動</t>
    </r>
    <r>
      <rPr>
        <sz val="12"/>
        <rFont val="標楷體"/>
        <family val="4"/>
        <charset val="136"/>
      </rPr>
      <t>、太陽光電發電設備驗證平台建置與推廣服務、低碳能源發展策略整合研究與推動、太陽熱能利用與補助作業等計畫所需經費</t>
    </r>
    <r>
      <rPr>
        <sz val="12"/>
        <rFont val="新細明體"/>
        <family val="1"/>
        <charset val="136"/>
      </rPr>
      <t>；</t>
    </r>
    <r>
      <rPr>
        <sz val="12"/>
        <rFont val="標楷體"/>
        <family val="4"/>
        <charset val="136"/>
      </rPr>
      <t>捐助個人</t>
    </r>
    <r>
      <rPr>
        <sz val="12"/>
        <rFont val="新細明體"/>
        <family val="1"/>
        <charset val="136"/>
      </rPr>
      <t>、</t>
    </r>
    <r>
      <rPr>
        <sz val="12"/>
        <rFont val="標楷體"/>
        <family val="4"/>
        <charset val="136"/>
      </rPr>
      <t>財(社)團法人、工商團體及補(協)助政府機關(構)辦理替代能源研發推廣及油氣探勘開發等所需經費</t>
    </r>
    <r>
      <rPr>
        <sz val="12"/>
        <rFont val="新細明體"/>
        <family val="1"/>
        <charset val="136"/>
      </rPr>
      <t>；</t>
    </r>
    <r>
      <rPr>
        <sz val="12"/>
        <rFont val="標楷體"/>
        <family val="4"/>
        <charset val="136"/>
      </rPr>
      <t xml:space="preserve">政府儲油經費。
</t>
    </r>
    <phoneticPr fontId="4" type="noConversion"/>
  </si>
  <si>
    <r>
      <t xml:space="preserve">  </t>
    </r>
    <r>
      <rPr>
        <sz val="12"/>
        <rFont val="標楷體"/>
        <family val="4"/>
        <charset val="136"/>
      </rPr>
      <t>合</t>
    </r>
    <r>
      <rPr>
        <sz val="12"/>
        <rFont val="Times New Roman"/>
        <family val="1"/>
      </rPr>
      <t xml:space="preserve">         </t>
    </r>
    <r>
      <rPr>
        <sz val="12"/>
        <rFont val="標楷體"/>
        <family val="4"/>
        <charset val="136"/>
      </rPr>
      <t>計</t>
    </r>
    <r>
      <rPr>
        <sz val="12"/>
        <rFont val="Times New Roman"/>
        <family val="1"/>
      </rPr>
      <t xml:space="preserve"> </t>
    </r>
    <phoneticPr fontId="4" type="noConversion"/>
  </si>
  <si>
    <r>
      <t>103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>12</t>
    </r>
    <r>
      <rPr>
        <sz val="12"/>
        <rFont val="標楷體"/>
        <family val="4"/>
        <charset val="136"/>
      </rPr>
      <t>月</t>
    </r>
    <r>
      <rPr>
        <sz val="12"/>
        <rFont val="Times New Roman"/>
        <family val="1"/>
      </rPr>
      <t>31</t>
    </r>
    <r>
      <rPr>
        <sz val="12"/>
        <rFont val="標楷體"/>
        <family val="4"/>
        <charset val="136"/>
      </rPr>
      <t>日
實際數</t>
    </r>
    <phoneticPr fontId="5" type="noConversion"/>
  </si>
  <si>
    <r>
      <t>105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>12</t>
    </r>
    <r>
      <rPr>
        <sz val="12"/>
        <rFont val="標楷體"/>
        <family val="4"/>
        <charset val="136"/>
      </rPr>
      <t>月</t>
    </r>
    <r>
      <rPr>
        <sz val="12"/>
        <rFont val="Times New Roman"/>
        <family val="1"/>
      </rPr>
      <t>31</t>
    </r>
    <r>
      <rPr>
        <sz val="12"/>
        <rFont val="標楷體"/>
        <family val="4"/>
        <charset val="136"/>
      </rPr>
      <t>日
預計數</t>
    </r>
    <phoneticPr fontId="5" type="noConversion"/>
  </si>
  <si>
    <r>
      <t>104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>12</t>
    </r>
    <r>
      <rPr>
        <sz val="12"/>
        <rFont val="標楷體"/>
        <family val="4"/>
        <charset val="136"/>
      </rPr>
      <t>月</t>
    </r>
    <r>
      <rPr>
        <sz val="12"/>
        <rFont val="Times New Roman"/>
        <family val="1"/>
      </rPr>
      <t>31</t>
    </r>
    <r>
      <rPr>
        <sz val="12"/>
        <rFont val="標楷體"/>
        <family val="4"/>
        <charset val="136"/>
      </rPr>
      <t>日
預計數</t>
    </r>
    <phoneticPr fontId="5" type="noConversion"/>
  </si>
  <si>
    <r>
      <t xml:space="preserve">比較增減
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－</t>
    </r>
    <r>
      <rPr>
        <sz val="12"/>
        <rFont val="Times New Roman"/>
        <family val="1"/>
      </rPr>
      <t>)</t>
    </r>
    <phoneticPr fontId="5" type="noConversion"/>
  </si>
  <si>
    <r>
      <t>5</t>
    </r>
    <r>
      <rPr>
        <sz val="18"/>
        <rFont val="標楷體"/>
        <family val="4"/>
        <charset val="136"/>
      </rPr>
      <t>年來主要業務計畫分析表</t>
    </r>
    <phoneticPr fontId="10" type="noConversion"/>
  </si>
  <si>
    <r>
      <t>中華民國</t>
    </r>
    <r>
      <rPr>
        <sz val="12"/>
        <rFont val="Times New Roman"/>
        <family val="1"/>
      </rPr>
      <t>105</t>
    </r>
    <r>
      <rPr>
        <sz val="12"/>
        <rFont val="標楷體"/>
        <family val="4"/>
        <charset val="136"/>
      </rPr>
      <t>年度</t>
    </r>
    <phoneticPr fontId="10" type="noConversion"/>
  </si>
  <si>
    <r>
      <t>102</t>
    </r>
    <r>
      <rPr>
        <sz val="12"/>
        <rFont val="標楷體"/>
        <family val="4"/>
        <charset val="136"/>
      </rPr>
      <t>年度決算數</t>
    </r>
    <phoneticPr fontId="10" type="noConversion"/>
  </si>
  <si>
    <r>
      <t>101</t>
    </r>
    <r>
      <rPr>
        <sz val="12"/>
        <rFont val="標楷體"/>
        <family val="4"/>
        <charset val="136"/>
      </rPr>
      <t>年度決算數</t>
    </r>
    <phoneticPr fontId="10" type="noConversion"/>
  </si>
  <si>
    <r>
      <t>中華民國</t>
    </r>
    <r>
      <rPr>
        <sz val="12"/>
        <rFont val="Times New Roman"/>
        <family val="1"/>
      </rPr>
      <t>105</t>
    </r>
    <r>
      <rPr>
        <sz val="12"/>
        <rFont val="標楷體"/>
        <family val="4"/>
        <charset val="136"/>
      </rPr>
      <t>年度</t>
    </r>
    <phoneticPr fontId="5" type="noConversion"/>
  </si>
  <si>
    <r>
      <t>前年度</t>
    </r>
    <r>
      <rPr>
        <sz val="12"/>
        <rFont val="Times New Roman"/>
        <family val="1"/>
      </rPr>
      <t xml:space="preserve"> 
</t>
    </r>
    <r>
      <rPr>
        <sz val="12"/>
        <rFont val="標楷體"/>
        <family val="4"/>
        <charset val="136"/>
      </rPr>
      <t>決算數</t>
    </r>
    <phoneticPr fontId="5" type="noConversion"/>
  </si>
  <si>
    <r>
      <t>上年度</t>
    </r>
    <r>
      <rPr>
        <sz val="12"/>
        <rFont val="Times New Roman"/>
        <family val="1"/>
      </rPr>
      <t xml:space="preserve"> 
</t>
    </r>
    <r>
      <rPr>
        <sz val="12"/>
        <rFont val="標楷體"/>
        <family val="4"/>
        <charset val="136"/>
      </rPr>
      <t>預算數</t>
    </r>
    <phoneticPr fontId="5" type="noConversion"/>
  </si>
  <si>
    <r>
      <t>一般建築及設備</t>
    </r>
    <r>
      <rPr>
        <sz val="12"/>
        <rFont val="標楷體"/>
        <family val="4"/>
        <charset val="136"/>
      </rPr>
      <t>計畫</t>
    </r>
    <phoneticPr fontId="5" type="noConversion"/>
  </si>
  <si>
    <r>
      <t>解繳</t>
    </r>
    <r>
      <rPr>
        <sz val="12"/>
        <rFont val="Times New Roman"/>
        <family val="1"/>
      </rPr>
      <t xml:space="preserve">           </t>
    </r>
    <r>
      <rPr>
        <sz val="12"/>
        <rFont val="標楷體"/>
        <family val="4"/>
        <charset val="136"/>
      </rPr>
      <t>國庫計畫</t>
    </r>
    <phoneticPr fontId="5" type="noConversion"/>
  </si>
  <si>
    <r>
      <t xml:space="preserve">    </t>
    </r>
    <r>
      <rPr>
        <sz val="12"/>
        <rFont val="標楷體"/>
        <family val="4"/>
        <charset val="136"/>
      </rPr>
      <t>正式員額薪資</t>
    </r>
    <phoneticPr fontId="4" type="noConversion"/>
  </si>
  <si>
    <r>
      <t xml:space="preserve">    </t>
    </r>
    <r>
      <rPr>
        <sz val="12"/>
        <rFont val="標楷體"/>
        <family val="4"/>
        <charset val="136"/>
      </rPr>
      <t>水電費</t>
    </r>
    <phoneticPr fontId="4" type="noConversion"/>
  </si>
  <si>
    <r>
      <t xml:space="preserve">    </t>
    </r>
    <r>
      <rPr>
        <sz val="12"/>
        <rFont val="標楷體"/>
        <family val="4"/>
        <charset val="136"/>
      </rPr>
      <t>郵電費</t>
    </r>
    <phoneticPr fontId="4" type="noConversion"/>
  </si>
  <si>
    <r>
      <t xml:space="preserve">    </t>
    </r>
    <r>
      <rPr>
        <sz val="12"/>
        <rFont val="標楷體"/>
        <family val="4"/>
        <charset val="136"/>
      </rPr>
      <t>旅運費</t>
    </r>
    <phoneticPr fontId="4" type="noConversion"/>
  </si>
  <si>
    <r>
      <t xml:space="preserve">    </t>
    </r>
    <r>
      <rPr>
        <sz val="12"/>
        <rFont val="標楷體"/>
        <family val="4"/>
        <charset val="136"/>
      </rPr>
      <t>印刷裝訂與廣告費</t>
    </r>
    <phoneticPr fontId="4" type="noConversion"/>
  </si>
  <si>
    <r>
      <t xml:space="preserve">    </t>
    </r>
    <r>
      <rPr>
        <sz val="12"/>
        <rFont val="標楷體"/>
        <family val="4"/>
        <charset val="136"/>
      </rPr>
      <t>修理保養及保固費</t>
    </r>
    <phoneticPr fontId="4" type="noConversion"/>
  </si>
  <si>
    <r>
      <t xml:space="preserve">    </t>
    </r>
    <r>
      <rPr>
        <sz val="12"/>
        <rFont val="標楷體"/>
        <family val="4"/>
        <charset val="136"/>
      </rPr>
      <t>一般服務費</t>
    </r>
    <phoneticPr fontId="4" type="noConversion"/>
  </si>
  <si>
    <r>
      <t xml:space="preserve">    </t>
    </r>
    <r>
      <rPr>
        <sz val="12"/>
        <rFont val="標楷體"/>
        <family val="4"/>
        <charset val="136"/>
      </rPr>
      <t>專業服務費</t>
    </r>
    <phoneticPr fontId="4" type="noConversion"/>
  </si>
  <si>
    <r>
      <t xml:space="preserve">    </t>
    </r>
    <r>
      <rPr>
        <sz val="12"/>
        <rFont val="標楷體"/>
        <family val="4"/>
        <charset val="136"/>
      </rPr>
      <t>用品消耗</t>
    </r>
    <phoneticPr fontId="4" type="noConversion"/>
  </si>
  <si>
    <r>
      <t xml:space="preserve">    </t>
    </r>
    <r>
      <rPr>
        <sz val="12"/>
        <rFont val="標楷體"/>
        <family val="4"/>
        <charset val="136"/>
      </rPr>
      <t>房租</t>
    </r>
    <phoneticPr fontId="4" type="noConversion"/>
  </si>
  <si>
    <r>
      <t xml:space="preserve">    </t>
    </r>
    <r>
      <rPr>
        <sz val="12"/>
        <rFont val="標楷體"/>
        <family val="4"/>
        <charset val="136"/>
      </rPr>
      <t xml:space="preserve">交通及運輸設備
</t>
    </r>
    <r>
      <rPr>
        <sz val="12"/>
        <rFont val="Times New Roman"/>
        <family val="1"/>
      </rPr>
      <t xml:space="preserve">    </t>
    </r>
    <r>
      <rPr>
        <sz val="12"/>
        <rFont val="標楷體"/>
        <family val="4"/>
        <charset val="136"/>
      </rPr>
      <t>租金</t>
    </r>
    <phoneticPr fontId="4" type="noConversion"/>
  </si>
  <si>
    <r>
      <t xml:space="preserve">    </t>
    </r>
    <r>
      <rPr>
        <sz val="12"/>
        <rFont val="標楷體"/>
        <family val="4"/>
        <charset val="136"/>
      </rPr>
      <t>什項設備租金</t>
    </r>
    <phoneticPr fontId="4" type="noConversion"/>
  </si>
  <si>
    <r>
      <t xml:space="preserve"> </t>
    </r>
    <r>
      <rPr>
        <sz val="12"/>
        <rFont val="標楷體"/>
        <family val="4"/>
        <charset val="136"/>
      </rPr>
      <t xml:space="preserve"> 捐助、補助與奬助</t>
    </r>
    <phoneticPr fontId="4" type="noConversion"/>
  </si>
  <si>
    <r>
      <t xml:space="preserve">    </t>
    </r>
    <r>
      <rPr>
        <sz val="12"/>
        <rFont val="標楷體"/>
        <family val="4"/>
        <charset val="136"/>
      </rPr>
      <t>其他支出</t>
    </r>
    <phoneticPr fontId="4" type="noConversion"/>
  </si>
  <si>
    <r>
      <t>合</t>
    </r>
    <r>
      <rPr>
        <b/>
        <sz val="12"/>
        <rFont val="Times New Roman"/>
        <family val="1"/>
      </rPr>
      <t xml:space="preserve">      </t>
    </r>
    <r>
      <rPr>
        <b/>
        <sz val="12"/>
        <rFont val="標楷體"/>
        <family val="4"/>
        <charset val="136"/>
      </rPr>
      <t>計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</si>
</sst>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3" formatCode="_-* #,##0.00_-;\-* #,##0.00_-;_-* &quot;-&quot;??_-;_-@_-"/>
    <numFmt numFmtId="176" formatCode="_(* #,##0_);_(* \(#,##0\);_(* &quot;-&quot;_);_(@_)"/>
    <numFmt numFmtId="177" formatCode="#,##0;\-#,##0;_-* &quot;-&quot;_-;_-@_-"/>
    <numFmt numFmtId="178" formatCode="#,##0_ "/>
    <numFmt numFmtId="179" formatCode="#,##0_ ;[Red]\-#,##0\ "/>
    <numFmt numFmtId="180" formatCode="_(&quot;$&quot;* #,##0_);_(&quot;$&quot;* \(#,##0\);_(&quot;$&quot;* &quot;-&quot;_);_(@_)"/>
    <numFmt numFmtId="181" formatCode="#,##0.0_ ;[Red]\-#,##0.0\ "/>
    <numFmt numFmtId="182" formatCode="\ #,##0;\-#,##0;_-* &quot;-&quot;_-;_-@_-"/>
    <numFmt numFmtId="183" formatCode="#,##0;[Red]#,##0"/>
  </numFmts>
  <fonts count="23" x14ac:knownFonts="1">
    <font>
      <sz val="12"/>
      <name val="標楷體"/>
      <family val="4"/>
      <charset val="136"/>
    </font>
    <font>
      <sz val="12"/>
      <name val="Times New Roman"/>
      <family val="1"/>
    </font>
    <font>
      <sz val="12"/>
      <name val="標楷體"/>
      <family val="4"/>
      <charset val="136"/>
    </font>
    <font>
      <sz val="9"/>
      <name val="新細明體"/>
      <family val="2"/>
      <charset val="136"/>
      <scheme val="minor"/>
    </font>
    <font>
      <sz val="9"/>
      <name val="標楷體"/>
      <family val="4"/>
      <charset val="136"/>
    </font>
    <font>
      <sz val="9"/>
      <name val="新細明體"/>
      <family val="1"/>
      <charset val="136"/>
    </font>
    <font>
      <b/>
      <sz val="12"/>
      <name val="Times New Roman"/>
      <family val="1"/>
    </font>
    <font>
      <b/>
      <sz val="12"/>
      <name val="標楷體"/>
      <family val="4"/>
      <charset val="136"/>
    </font>
    <font>
      <u/>
      <sz val="18"/>
      <name val="標楷體"/>
      <family val="4"/>
      <charset val="136"/>
    </font>
    <font>
      <sz val="18"/>
      <name val="標楷體"/>
      <family val="4"/>
      <charset val="136"/>
    </font>
    <font>
      <sz val="9"/>
      <name val="細明體"/>
      <family val="3"/>
      <charset val="136"/>
    </font>
    <font>
      <sz val="14"/>
      <name val="標楷體"/>
      <family val="4"/>
      <charset val="136"/>
    </font>
    <font>
      <sz val="12"/>
      <name val="新細明體"/>
      <family val="1"/>
      <charset val="136"/>
    </font>
    <font>
      <u/>
      <sz val="18"/>
      <name val="Times New Roman"/>
      <family val="1"/>
    </font>
    <font>
      <sz val="18"/>
      <name val="Times New Roman"/>
      <family val="1"/>
    </font>
    <font>
      <sz val="11"/>
      <name val="Times New Roman"/>
      <family val="1"/>
    </font>
    <font>
      <sz val="12"/>
      <name val="細明體"/>
      <family val="3"/>
      <charset val="136"/>
    </font>
    <font>
      <b/>
      <u/>
      <sz val="20"/>
      <name val="標楷體"/>
      <family val="4"/>
      <charset val="136"/>
    </font>
    <font>
      <sz val="12"/>
      <name val="Courier"/>
      <family val="3"/>
    </font>
    <font>
      <sz val="14"/>
      <name val="Times New Roman"/>
      <family val="1"/>
    </font>
    <font>
      <b/>
      <sz val="18"/>
      <name val="標楷體"/>
      <family val="4"/>
      <charset val="136"/>
    </font>
    <font>
      <sz val="10"/>
      <name val="標楷體"/>
      <family val="4"/>
      <charset val="136"/>
    </font>
    <font>
      <b/>
      <sz val="20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1" fillId="0" borderId="0"/>
    <xf numFmtId="176" fontId="1" fillId="0" borderId="0" applyFont="0" applyFill="0" applyBorder="0" applyAlignment="0" applyProtection="0"/>
    <xf numFmtId="0" fontId="1" fillId="0" borderId="0"/>
    <xf numFmtId="0" fontId="12" fillId="0" borderId="0"/>
    <xf numFmtId="43" fontId="12" fillId="0" borderId="0" applyFont="0" applyFill="0" applyBorder="0" applyAlignment="0" applyProtection="0"/>
    <xf numFmtId="180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8" fillId="0" borderId="0"/>
    <xf numFmtId="0" fontId="12" fillId="0" borderId="0"/>
  </cellStyleXfs>
  <cellXfs count="339">
    <xf numFmtId="0" fontId="0" fillId="0" borderId="0" xfId="0"/>
    <xf numFmtId="49" fontId="2" fillId="0" borderId="1" xfId="1" applyNumberFormat="1" applyFont="1" applyFill="1" applyBorder="1" applyAlignment="1">
      <alignment horizontal="distributed" vertical="center" wrapText="1" justifyLastLine="1"/>
    </xf>
    <xf numFmtId="49" fontId="2" fillId="0" borderId="2" xfId="1" applyNumberFormat="1" applyFont="1" applyFill="1" applyBorder="1" applyAlignment="1">
      <alignment horizontal="distributed" vertical="center" justifyLastLine="1"/>
    </xf>
    <xf numFmtId="0" fontId="2" fillId="0" borderId="0" xfId="0" applyFont="1"/>
    <xf numFmtId="177" fontId="6" fillId="0" borderId="2" xfId="2" applyNumberFormat="1" applyFont="1" applyFill="1" applyBorder="1" applyAlignment="1">
      <alignment vertical="center"/>
    </xf>
    <xf numFmtId="3" fontId="7" fillId="0" borderId="2" xfId="1" applyNumberFormat="1" applyFont="1" applyFill="1" applyBorder="1" applyAlignment="1">
      <alignment vertical="center"/>
    </xf>
    <xf numFmtId="177" fontId="1" fillId="0" borderId="4" xfId="2" applyNumberFormat="1" applyFont="1" applyFill="1" applyBorder="1" applyAlignment="1">
      <alignment vertical="center"/>
    </xf>
    <xf numFmtId="3" fontId="1" fillId="0" borderId="4" xfId="1" applyNumberFormat="1" applyFont="1" applyFill="1" applyBorder="1" applyAlignment="1">
      <alignment horizontal="left" vertical="center" indent="1"/>
    </xf>
    <xf numFmtId="3" fontId="1" fillId="0" borderId="4" xfId="1" applyNumberFormat="1" applyFont="1" applyFill="1" applyBorder="1" applyAlignment="1">
      <alignment horizontal="left" vertical="center" indent="2"/>
    </xf>
    <xf numFmtId="177" fontId="6" fillId="0" borderId="4" xfId="2" applyNumberFormat="1" applyFont="1" applyFill="1" applyBorder="1" applyAlignment="1">
      <alignment vertical="center"/>
    </xf>
    <xf numFmtId="3" fontId="7" fillId="0" borderId="4" xfId="1" applyNumberFormat="1" applyFont="1" applyFill="1" applyBorder="1" applyAlignment="1">
      <alignment vertical="center"/>
    </xf>
    <xf numFmtId="0" fontId="1" fillId="0" borderId="4" xfId="0" applyFont="1" applyFill="1" applyBorder="1" applyAlignment="1">
      <alignment horizontal="left" vertical="center" indent="1"/>
    </xf>
    <xf numFmtId="0" fontId="1" fillId="0" borderId="4" xfId="0" applyFont="1" applyFill="1" applyBorder="1" applyAlignment="1">
      <alignment horizontal="left" vertical="center" wrapText="1" indent="1"/>
    </xf>
    <xf numFmtId="178" fontId="6" fillId="0" borderId="4" xfId="0" applyNumberFormat="1" applyFont="1" applyFill="1" applyBorder="1" applyAlignment="1">
      <alignment vertical="center"/>
    </xf>
    <xf numFmtId="177" fontId="1" fillId="0" borderId="4" xfId="3" applyNumberFormat="1" applyFont="1" applyFill="1" applyBorder="1" applyAlignment="1">
      <alignment vertical="center"/>
    </xf>
    <xf numFmtId="177" fontId="6" fillId="0" borderId="5" xfId="2" applyNumberFormat="1" applyFont="1" applyFill="1" applyBorder="1" applyAlignment="1">
      <alignment vertical="center"/>
    </xf>
    <xf numFmtId="3" fontId="7" fillId="0" borderId="5" xfId="1" applyNumberFormat="1" applyFont="1" applyFill="1" applyBorder="1" applyAlignment="1">
      <alignment vertical="center"/>
    </xf>
    <xf numFmtId="0" fontId="2" fillId="0" borderId="0" xfId="0" applyFont="1" applyFill="1"/>
    <xf numFmtId="49" fontId="2" fillId="2" borderId="3" xfId="3" applyNumberFormat="1" applyFont="1" applyFill="1" applyBorder="1" applyAlignment="1">
      <alignment horizontal="distributed" vertical="center" justifyLastLine="1"/>
    </xf>
    <xf numFmtId="49" fontId="2" fillId="0" borderId="3" xfId="3" applyNumberFormat="1" applyFont="1" applyBorder="1" applyAlignment="1">
      <alignment horizontal="distributed" vertical="center" justifyLastLine="1"/>
    </xf>
    <xf numFmtId="3" fontId="1" fillId="0" borderId="0" xfId="3" applyNumberFormat="1" applyFont="1" applyBorder="1" applyAlignment="1">
      <alignment vertical="center"/>
    </xf>
    <xf numFmtId="3" fontId="2" fillId="0" borderId="2" xfId="3" applyNumberFormat="1" applyFont="1" applyBorder="1" applyAlignment="1">
      <alignment vertical="center"/>
    </xf>
    <xf numFmtId="177" fontId="6" fillId="0" borderId="2" xfId="3" applyNumberFormat="1" applyFont="1" applyFill="1" applyBorder="1" applyAlignment="1">
      <alignment vertical="center"/>
    </xf>
    <xf numFmtId="4" fontId="1" fillId="0" borderId="2" xfId="3" applyNumberFormat="1" applyFont="1" applyBorder="1" applyAlignment="1">
      <alignment horizontal="left" vertical="center" wrapText="1"/>
    </xf>
    <xf numFmtId="3" fontId="1" fillId="0" borderId="4" xfId="3" applyNumberFormat="1" applyFont="1" applyBorder="1" applyAlignment="1">
      <alignment horizontal="left" vertical="center" indent="1"/>
    </xf>
    <xf numFmtId="4" fontId="1" fillId="0" borderId="4" xfId="3" applyNumberFormat="1" applyFont="1" applyBorder="1" applyAlignment="1">
      <alignment horizontal="left" vertical="center" wrapText="1"/>
    </xf>
    <xf numFmtId="3" fontId="1" fillId="0" borderId="4" xfId="3" applyNumberFormat="1" applyFont="1" applyBorder="1" applyAlignment="1">
      <alignment horizontal="left" vertical="center" indent="2"/>
    </xf>
    <xf numFmtId="3" fontId="2" fillId="0" borderId="4" xfId="3" applyNumberFormat="1" applyFont="1" applyBorder="1" applyAlignment="1">
      <alignment vertical="center"/>
    </xf>
    <xf numFmtId="177" fontId="6" fillId="0" borderId="4" xfId="3" applyNumberFormat="1" applyFont="1" applyFill="1" applyBorder="1" applyAlignment="1">
      <alignment vertical="center"/>
    </xf>
    <xf numFmtId="3" fontId="1" fillId="0" borderId="4" xfId="3" applyNumberFormat="1" applyFont="1" applyBorder="1" applyAlignment="1">
      <alignment horizontal="left" vertical="center" wrapText="1" indent="1"/>
    </xf>
    <xf numFmtId="3" fontId="1" fillId="0" borderId="6" xfId="3" applyNumberFormat="1" applyFont="1" applyBorder="1" applyAlignment="1">
      <alignment horizontal="left" vertical="center" indent="2"/>
    </xf>
    <xf numFmtId="177" fontId="1" fillId="0" borderId="6" xfId="3" applyNumberFormat="1" applyFont="1" applyFill="1" applyBorder="1" applyAlignment="1">
      <alignment vertical="center"/>
    </xf>
    <xf numFmtId="3" fontId="1" fillId="0" borderId="6" xfId="3" applyNumberFormat="1" applyFont="1" applyBorder="1" applyAlignment="1">
      <alignment vertical="center"/>
    </xf>
    <xf numFmtId="177" fontId="1" fillId="0" borderId="4" xfId="0" applyNumberFormat="1" applyFont="1" applyFill="1" applyBorder="1" applyAlignment="1">
      <alignment vertical="center"/>
    </xf>
    <xf numFmtId="3" fontId="2" fillId="0" borderId="5" xfId="3" applyNumberFormat="1" applyFont="1" applyBorder="1" applyAlignment="1">
      <alignment vertical="center"/>
    </xf>
    <xf numFmtId="177" fontId="1" fillId="0" borderId="5" xfId="3" applyNumberFormat="1" applyFont="1" applyFill="1" applyBorder="1" applyAlignment="1">
      <alignment vertical="center"/>
    </xf>
    <xf numFmtId="4" fontId="1" fillId="0" borderId="5" xfId="3" applyNumberFormat="1" applyFont="1" applyBorder="1" applyAlignment="1">
      <alignment horizontal="left" vertical="center" wrapText="1"/>
    </xf>
    <xf numFmtId="4" fontId="1" fillId="0" borderId="0" xfId="3" applyNumberFormat="1" applyFont="1" applyBorder="1" applyAlignment="1">
      <alignment horizontal="left" vertical="center" wrapText="1"/>
    </xf>
    <xf numFmtId="3" fontId="6" fillId="0" borderId="0" xfId="3" applyNumberFormat="1" applyFont="1" applyBorder="1" applyAlignment="1">
      <alignment vertical="center"/>
    </xf>
    <xf numFmtId="4" fontId="1" fillId="0" borderId="0" xfId="3" applyNumberFormat="1" applyFont="1" applyBorder="1" applyAlignment="1">
      <alignment vertical="center"/>
    </xf>
    <xf numFmtId="3" fontId="1" fillId="2" borderId="0" xfId="3" applyNumberFormat="1" applyFont="1" applyFill="1" applyBorder="1" applyAlignment="1">
      <alignment vertical="center"/>
    </xf>
    <xf numFmtId="0" fontId="0" fillId="0" borderId="0" xfId="0" applyFont="1"/>
    <xf numFmtId="0" fontId="11" fillId="0" borderId="0" xfId="0" applyFont="1" applyBorder="1" applyAlignment="1">
      <alignment horizontal="left"/>
    </xf>
    <xf numFmtId="0" fontId="0" fillId="0" borderId="0" xfId="0" applyFont="1" applyAlignment="1">
      <alignment horizontal="right" vertical="center"/>
    </xf>
    <xf numFmtId="49" fontId="0" fillId="0" borderId="2" xfId="0" applyNumberFormat="1" applyFont="1" applyBorder="1" applyAlignment="1">
      <alignment horizontal="center" vertical="center" shrinkToFit="1"/>
    </xf>
    <xf numFmtId="49" fontId="0" fillId="0" borderId="5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/>
    </xf>
    <xf numFmtId="179" fontId="0" fillId="0" borderId="4" xfId="0" applyNumberFormat="1" applyFont="1" applyBorder="1" applyAlignment="1">
      <alignment horizontal="right" vertical="top"/>
    </xf>
    <xf numFmtId="179" fontId="6" fillId="0" borderId="4" xfId="0" applyNumberFormat="1" applyFont="1" applyBorder="1" applyAlignment="1">
      <alignment horizontal="right" vertical="top"/>
    </xf>
    <xf numFmtId="0" fontId="1" fillId="0" borderId="4" xfId="0" applyFont="1" applyBorder="1" applyAlignment="1">
      <alignment horizontal="justify" vertical="top" wrapText="1"/>
    </xf>
    <xf numFmtId="179" fontId="1" fillId="0" borderId="4" xfId="0" applyNumberFormat="1" applyFont="1" applyBorder="1" applyAlignment="1">
      <alignment horizontal="right" vertical="top"/>
    </xf>
    <xf numFmtId="0" fontId="0" fillId="0" borderId="4" xfId="0" applyFont="1" applyBorder="1" applyAlignment="1">
      <alignment horizontal="justify" vertical="top" wrapText="1"/>
    </xf>
    <xf numFmtId="0" fontId="7" fillId="0" borderId="4" xfId="0" applyFont="1" applyBorder="1" applyAlignment="1">
      <alignment vertical="top"/>
    </xf>
    <xf numFmtId="0" fontId="7" fillId="0" borderId="5" xfId="0" applyFont="1" applyBorder="1" applyAlignment="1">
      <alignment horizontal="center" vertical="center" justifyLastLine="1"/>
    </xf>
    <xf numFmtId="0" fontId="0" fillId="0" borderId="5" xfId="0" applyFont="1" applyBorder="1" applyAlignment="1">
      <alignment vertical="center" shrinkToFit="1"/>
    </xf>
    <xf numFmtId="179" fontId="0" fillId="0" borderId="5" xfId="0" applyNumberFormat="1" applyFont="1" applyBorder="1" applyAlignment="1">
      <alignment horizontal="right" vertical="center" shrinkToFit="1"/>
    </xf>
    <xf numFmtId="179" fontId="6" fillId="0" borderId="5" xfId="0" applyNumberFormat="1" applyFont="1" applyBorder="1" applyAlignment="1">
      <alignment horizontal="right" vertical="center"/>
    </xf>
    <xf numFmtId="0" fontId="0" fillId="0" borderId="5" xfId="0" applyFont="1" applyBorder="1" applyAlignment="1">
      <alignment vertical="center"/>
    </xf>
    <xf numFmtId="0" fontId="1" fillId="0" borderId="0" xfId="0" applyFont="1" applyFill="1"/>
    <xf numFmtId="0" fontId="1" fillId="0" borderId="7" xfId="0" applyFont="1" applyFill="1" applyBorder="1"/>
    <xf numFmtId="0" fontId="14" fillId="0" borderId="7" xfId="0" applyFont="1" applyFill="1" applyBorder="1" applyAlignment="1"/>
    <xf numFmtId="0" fontId="0" fillId="0" borderId="7" xfId="0" applyFont="1" applyFill="1" applyBorder="1" applyAlignment="1">
      <alignment horizontal="right"/>
    </xf>
    <xf numFmtId="0" fontId="0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41" fontId="6" fillId="0" borderId="4" xfId="0" applyNumberFormat="1" applyFont="1" applyFill="1" applyBorder="1" applyAlignment="1">
      <alignment horizontal="right" vertical="top"/>
    </xf>
    <xf numFmtId="0" fontId="6" fillId="0" borderId="4" xfId="0" applyNumberFormat="1" applyFont="1" applyFill="1" applyBorder="1" applyAlignment="1">
      <alignment vertical="top" wrapText="1"/>
    </xf>
    <xf numFmtId="49" fontId="0" fillId="0" borderId="4" xfId="0" applyNumberFormat="1" applyFont="1" applyFill="1" applyBorder="1" applyAlignment="1">
      <alignment horizontal="justify" vertical="center"/>
    </xf>
    <xf numFmtId="0" fontId="1" fillId="0" borderId="0" xfId="0" applyFont="1" applyFill="1" applyAlignment="1">
      <alignment vertical="center"/>
    </xf>
    <xf numFmtId="41" fontId="1" fillId="0" borderId="4" xfId="0" applyNumberFormat="1" applyFont="1" applyFill="1" applyBorder="1" applyAlignment="1">
      <alignment horizontal="right" vertical="top"/>
    </xf>
    <xf numFmtId="49" fontId="1" fillId="0" borderId="4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justify" vertical="center"/>
    </xf>
    <xf numFmtId="49" fontId="7" fillId="0" borderId="4" xfId="0" applyNumberFormat="1" applyFont="1" applyFill="1" applyBorder="1" applyAlignment="1">
      <alignment horizontal="justify" vertical="top"/>
    </xf>
    <xf numFmtId="49" fontId="1" fillId="0" borderId="4" xfId="0" applyNumberFormat="1" applyFont="1" applyFill="1" applyBorder="1" applyAlignment="1">
      <alignment horizontal="justify" vertical="top" wrapText="1"/>
    </xf>
    <xf numFmtId="49" fontId="0" fillId="0" borderId="4" xfId="0" applyNumberFormat="1" applyFont="1" applyFill="1" applyBorder="1" applyAlignment="1">
      <alignment horizontal="justify" vertical="top" wrapText="1"/>
    </xf>
    <xf numFmtId="49" fontId="1" fillId="0" borderId="4" xfId="0" applyNumberFormat="1" applyFont="1" applyFill="1" applyBorder="1" applyAlignment="1">
      <alignment horizontal="left" vertical="top"/>
    </xf>
    <xf numFmtId="49" fontId="1" fillId="0" borderId="4" xfId="0" applyNumberFormat="1" applyFont="1" applyFill="1" applyBorder="1" applyAlignment="1">
      <alignment vertical="top" wrapText="1"/>
    </xf>
    <xf numFmtId="41" fontId="1" fillId="0" borderId="5" xfId="0" applyNumberFormat="1" applyFont="1" applyFill="1" applyBorder="1" applyAlignment="1">
      <alignment horizontal="right" vertical="top"/>
    </xf>
    <xf numFmtId="49" fontId="1" fillId="0" borderId="5" xfId="0" applyNumberFormat="1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vertical="top" wrapText="1"/>
    </xf>
    <xf numFmtId="41" fontId="15" fillId="0" borderId="4" xfId="0" applyNumberFormat="1" applyFont="1" applyFill="1" applyBorder="1" applyAlignment="1">
      <alignment horizontal="right" vertical="top"/>
    </xf>
    <xf numFmtId="49" fontId="15" fillId="0" borderId="4" xfId="0" applyNumberFormat="1" applyFont="1" applyFill="1" applyBorder="1" applyAlignment="1">
      <alignment horizontal="left" vertical="top" wrapText="1" shrinkToFit="1"/>
    </xf>
    <xf numFmtId="41" fontId="15" fillId="0" borderId="4" xfId="0" applyNumberFormat="1" applyFont="1" applyFill="1" applyBorder="1" applyAlignment="1">
      <alignment horizontal="right" vertical="top" shrinkToFit="1"/>
    </xf>
    <xf numFmtId="41" fontId="15" fillId="0" borderId="5" xfId="0" applyNumberFormat="1" applyFont="1" applyFill="1" applyBorder="1" applyAlignment="1">
      <alignment horizontal="right" vertical="top"/>
    </xf>
    <xf numFmtId="49" fontId="15" fillId="0" borderId="5" xfId="0" applyNumberFormat="1" applyFont="1" applyFill="1" applyBorder="1" applyAlignment="1">
      <alignment horizontal="left" vertical="top" wrapText="1" shrinkToFit="1"/>
    </xf>
    <xf numFmtId="41" fontId="15" fillId="0" borderId="5" xfId="0" applyNumberFormat="1" applyFont="1" applyFill="1" applyBorder="1" applyAlignment="1">
      <alignment horizontal="right" vertical="top" shrinkToFit="1"/>
    </xf>
    <xf numFmtId="49" fontId="1" fillId="0" borderId="5" xfId="0" applyNumberFormat="1" applyFont="1" applyFill="1" applyBorder="1" applyAlignment="1">
      <alignment horizontal="justify" vertical="center"/>
    </xf>
    <xf numFmtId="41" fontId="15" fillId="0" borderId="2" xfId="0" applyNumberFormat="1" applyFont="1" applyFill="1" applyBorder="1" applyAlignment="1">
      <alignment horizontal="right" vertical="top"/>
    </xf>
    <xf numFmtId="49" fontId="15" fillId="0" borderId="2" xfId="0" applyNumberFormat="1" applyFont="1" applyFill="1" applyBorder="1" applyAlignment="1">
      <alignment horizontal="left" vertical="top" wrapText="1" shrinkToFit="1"/>
    </xf>
    <xf numFmtId="41" fontId="15" fillId="0" borderId="2" xfId="0" applyNumberFormat="1" applyFont="1" applyFill="1" applyBorder="1" applyAlignment="1">
      <alignment horizontal="right" vertical="top" shrinkToFit="1"/>
    </xf>
    <xf numFmtId="49" fontId="1" fillId="0" borderId="2" xfId="0" applyNumberFormat="1" applyFont="1" applyFill="1" applyBorder="1" applyAlignment="1">
      <alignment vertical="top" wrapText="1"/>
    </xf>
    <xf numFmtId="41" fontId="15" fillId="0" borderId="6" xfId="0" applyNumberFormat="1" applyFont="1" applyFill="1" applyBorder="1" applyAlignment="1">
      <alignment horizontal="right" vertical="top" shrinkToFit="1"/>
    </xf>
    <xf numFmtId="49" fontId="1" fillId="0" borderId="4" xfId="0" applyNumberFormat="1" applyFont="1" applyFill="1" applyBorder="1" applyAlignment="1">
      <alignment horizontal="left" vertical="top" wrapText="1" shrinkToFit="1"/>
    </xf>
    <xf numFmtId="41" fontId="1" fillId="0" borderId="4" xfId="0" applyNumberFormat="1" applyFont="1" applyFill="1" applyBorder="1" applyAlignment="1">
      <alignment horizontal="right" vertical="top" shrinkToFit="1"/>
    </xf>
    <xf numFmtId="0" fontId="1" fillId="0" borderId="6" xfId="0" applyFont="1" applyFill="1" applyBorder="1" applyAlignment="1">
      <alignment horizontal="justify" vertical="top" wrapText="1"/>
    </xf>
    <xf numFmtId="49" fontId="15" fillId="0" borderId="4" xfId="0" applyNumberFormat="1" applyFont="1" applyFill="1" applyBorder="1" applyAlignment="1">
      <alignment horizontal="justify" vertical="center"/>
    </xf>
    <xf numFmtId="49" fontId="6" fillId="0" borderId="4" xfId="0" applyNumberFormat="1" applyFont="1" applyFill="1" applyBorder="1" applyAlignment="1">
      <alignment horizontal="justify" vertical="top"/>
    </xf>
    <xf numFmtId="49" fontId="1" fillId="0" borderId="4" xfId="0" applyNumberFormat="1" applyFont="1" applyFill="1" applyBorder="1" applyAlignment="1">
      <alignment horizontal="justify" vertical="center" wrapText="1"/>
    </xf>
    <xf numFmtId="49" fontId="6" fillId="0" borderId="4" xfId="0" applyNumberFormat="1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top" wrapText="1" shrinkToFit="1"/>
    </xf>
    <xf numFmtId="41" fontId="1" fillId="0" borderId="5" xfId="0" applyNumberFormat="1" applyFont="1" applyFill="1" applyBorder="1" applyAlignment="1">
      <alignment horizontal="right" vertical="top" shrinkToFit="1"/>
    </xf>
    <xf numFmtId="41" fontId="1" fillId="0" borderId="2" xfId="0" applyNumberFormat="1" applyFont="1" applyFill="1" applyBorder="1" applyAlignment="1">
      <alignment horizontal="right" vertical="top"/>
    </xf>
    <xf numFmtId="49" fontId="1" fillId="0" borderId="2" xfId="0" applyNumberFormat="1" applyFont="1" applyFill="1" applyBorder="1" applyAlignment="1">
      <alignment horizontal="left" vertical="top" wrapText="1" shrinkToFit="1"/>
    </xf>
    <xf numFmtId="41" fontId="1" fillId="0" borderId="2" xfId="0" applyNumberFormat="1" applyFont="1" applyFill="1" applyBorder="1" applyAlignment="1">
      <alignment horizontal="right" vertical="top" shrinkToFit="1"/>
    </xf>
    <xf numFmtId="49" fontId="6" fillId="0" borderId="4" xfId="0" applyNumberFormat="1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vertical="top"/>
    </xf>
    <xf numFmtId="0" fontId="1" fillId="0" borderId="4" xfId="0" applyFont="1" applyFill="1" applyBorder="1" applyAlignment="1">
      <alignment horizontal="justify" vertical="center"/>
    </xf>
    <xf numFmtId="49" fontId="0" fillId="0" borderId="4" xfId="0" applyNumberFormat="1" applyFont="1" applyFill="1" applyBorder="1" applyAlignment="1">
      <alignment horizontal="left" vertical="top" wrapText="1"/>
    </xf>
    <xf numFmtId="41" fontId="6" fillId="0" borderId="5" xfId="0" applyNumberFormat="1" applyFont="1" applyFill="1" applyBorder="1" applyAlignment="1">
      <alignment horizontal="right" vertical="center" shrinkToFit="1"/>
    </xf>
    <xf numFmtId="0" fontId="6" fillId="0" borderId="5" xfId="0" applyFont="1" applyFill="1" applyBorder="1" applyAlignment="1">
      <alignment horizontal="center" vertical="center" wrapText="1" justifyLastLine="1"/>
    </xf>
    <xf numFmtId="49" fontId="15" fillId="0" borderId="5" xfId="0" applyNumberFormat="1" applyFont="1" applyFill="1" applyBorder="1" applyAlignment="1">
      <alignment horizontal="justify" vertical="center"/>
    </xf>
    <xf numFmtId="0" fontId="0" fillId="0" borderId="0" xfId="0" applyFont="1" applyFill="1"/>
    <xf numFmtId="0" fontId="0" fillId="0" borderId="0" xfId="0" applyFont="1" applyBorder="1" applyAlignment="1">
      <alignment horizontal="right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distributed" vertical="center" justifyLastLine="1"/>
    </xf>
    <xf numFmtId="0" fontId="0" fillId="0" borderId="3" xfId="0" applyFont="1" applyBorder="1" applyAlignment="1">
      <alignment horizontal="center" vertical="center"/>
    </xf>
    <xf numFmtId="0" fontId="0" fillId="0" borderId="2" xfId="0" applyFont="1" applyBorder="1" applyAlignment="1">
      <alignment horizontal="distributed" vertical="center" justifyLastLine="1"/>
    </xf>
    <xf numFmtId="0" fontId="0" fillId="0" borderId="4" xfId="0" applyFont="1" applyBorder="1" applyAlignment="1">
      <alignment horizontal="justify" vertical="top"/>
    </xf>
    <xf numFmtId="181" fontId="1" fillId="0" borderId="4" xfId="0" applyNumberFormat="1" applyFont="1" applyBorder="1" applyAlignment="1">
      <alignment horizontal="right" vertical="top"/>
    </xf>
    <xf numFmtId="0" fontId="0" fillId="0" borderId="4" xfId="0" applyFont="1" applyBorder="1" applyAlignment="1">
      <alignment vertical="top" wrapText="1"/>
    </xf>
    <xf numFmtId="0" fontId="0" fillId="0" borderId="0" xfId="0" applyFont="1" applyBorder="1" applyAlignment="1">
      <alignment horizontal="left" vertical="top"/>
    </xf>
    <xf numFmtId="179" fontId="1" fillId="0" borderId="4" xfId="0" applyNumberFormat="1" applyFont="1" applyFill="1" applyBorder="1" applyAlignment="1">
      <alignment horizontal="right" vertical="top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/>
    <xf numFmtId="179" fontId="1" fillId="0" borderId="4" xfId="0" applyNumberFormat="1" applyFont="1" applyBorder="1" applyAlignment="1">
      <alignment horizontal="right" vertical="center"/>
    </xf>
    <xf numFmtId="179" fontId="1" fillId="0" borderId="4" xfId="0" applyNumberFormat="1" applyFont="1" applyFill="1" applyBorder="1" applyAlignment="1">
      <alignment horizontal="right" vertical="center"/>
    </xf>
    <xf numFmtId="49" fontId="1" fillId="0" borderId="4" xfId="0" applyNumberFormat="1" applyFont="1" applyBorder="1" applyAlignment="1">
      <alignment horizontal="left" vertical="center"/>
    </xf>
    <xf numFmtId="0" fontId="1" fillId="0" borderId="5" xfId="0" applyFont="1" applyBorder="1" applyAlignment="1"/>
    <xf numFmtId="179" fontId="1" fillId="0" borderId="5" xfId="0" applyNumberFormat="1" applyFont="1" applyBorder="1" applyAlignment="1">
      <alignment horizontal="right" vertical="center"/>
    </xf>
    <xf numFmtId="49" fontId="0" fillId="0" borderId="5" xfId="0" applyNumberFormat="1" applyFont="1" applyBorder="1" applyAlignment="1">
      <alignment horizontal="left" vertical="center"/>
    </xf>
    <xf numFmtId="0" fontId="0" fillId="0" borderId="0" xfId="0" applyFont="1" applyBorder="1"/>
    <xf numFmtId="49" fontId="1" fillId="0" borderId="3" xfId="8" applyNumberFormat="1" applyFont="1" applyFill="1" applyBorder="1" applyAlignment="1" applyProtection="1">
      <alignment horizontal="center" vertical="center" wrapText="1"/>
    </xf>
    <xf numFmtId="49" fontId="2" fillId="0" borderId="3" xfId="8" applyNumberFormat="1" applyFont="1" applyFill="1" applyBorder="1" applyAlignment="1">
      <alignment horizontal="center" vertical="center" wrapText="1"/>
    </xf>
    <xf numFmtId="49" fontId="1" fillId="0" borderId="1" xfId="8" applyNumberFormat="1" applyFont="1" applyFill="1" applyBorder="1" applyAlignment="1" applyProtection="1">
      <alignment horizontal="center" vertical="center" wrapText="1"/>
    </xf>
    <xf numFmtId="49" fontId="2" fillId="0" borderId="8" xfId="8" applyNumberFormat="1" applyFont="1" applyFill="1" applyBorder="1" applyAlignment="1" applyProtection="1">
      <alignment horizontal="center" vertical="center" wrapText="1"/>
    </xf>
    <xf numFmtId="182" fontId="1" fillId="0" borderId="2" xfId="8" applyNumberFormat="1" applyFont="1" applyFill="1" applyBorder="1" applyAlignment="1" applyProtection="1">
      <alignment vertical="center" wrapText="1"/>
    </xf>
    <xf numFmtId="49" fontId="2" fillId="0" borderId="2" xfId="8" applyNumberFormat="1" applyFont="1" applyFill="1" applyBorder="1" applyAlignment="1" applyProtection="1">
      <alignment horizontal="distributed" vertical="center" justifyLastLine="1"/>
    </xf>
    <xf numFmtId="182" fontId="1" fillId="0" borderId="4" xfId="8" applyNumberFormat="1" applyFont="1" applyFill="1" applyBorder="1" applyAlignment="1" applyProtection="1">
      <alignment vertical="center" wrapText="1"/>
    </xf>
    <xf numFmtId="49" fontId="2" fillId="0" borderId="4" xfId="8" applyNumberFormat="1" applyFont="1" applyFill="1" applyBorder="1" applyAlignment="1" applyProtection="1">
      <alignment horizontal="left" vertical="center" wrapText="1"/>
    </xf>
    <xf numFmtId="182" fontId="1" fillId="0" borderId="4" xfId="0" applyNumberFormat="1" applyFont="1" applyFill="1" applyBorder="1" applyAlignment="1">
      <alignment vertical="center" wrapText="1"/>
    </xf>
    <xf numFmtId="49" fontId="2" fillId="0" borderId="4" xfId="8" applyNumberFormat="1" applyFont="1" applyFill="1" applyBorder="1" applyAlignment="1" applyProtection="1">
      <alignment horizontal="left" vertical="center" wrapText="1" indent="1"/>
    </xf>
    <xf numFmtId="41" fontId="1" fillId="0" borderId="0" xfId="8" applyNumberFormat="1" applyFont="1" applyFill="1" applyAlignment="1">
      <alignment vertical="center" wrapText="1"/>
    </xf>
    <xf numFmtId="49" fontId="2" fillId="0" borderId="4" xfId="8" applyNumberFormat="1" applyFont="1" applyFill="1" applyBorder="1" applyAlignment="1" applyProtection="1">
      <alignment horizontal="distributed" vertical="center" wrapText="1" justifyLastLine="1"/>
    </xf>
    <xf numFmtId="182" fontId="1" fillId="0" borderId="6" xfId="0" applyNumberFormat="1" applyFont="1" applyFill="1" applyBorder="1" applyAlignment="1">
      <alignment vertical="center" wrapText="1"/>
    </xf>
    <xf numFmtId="49" fontId="2" fillId="0" borderId="6" xfId="8" applyNumberFormat="1" applyFont="1" applyFill="1" applyBorder="1" applyAlignment="1" applyProtection="1">
      <alignment horizontal="left" vertical="center" wrapText="1" indent="1"/>
    </xf>
    <xf numFmtId="182" fontId="1" fillId="0" borderId="5" xfId="8" applyNumberFormat="1" applyFont="1" applyFill="1" applyBorder="1" applyAlignment="1" applyProtection="1">
      <alignment vertical="center" wrapText="1"/>
    </xf>
    <xf numFmtId="0" fontId="2" fillId="0" borderId="0" xfId="8" applyFont="1" applyFill="1" applyAlignment="1">
      <alignment vertical="center" wrapText="1"/>
    </xf>
    <xf numFmtId="49" fontId="0" fillId="0" borderId="7" xfId="0" applyNumberFormat="1" applyFont="1" applyBorder="1" applyAlignment="1">
      <alignment horizontal="left" vertical="center"/>
    </xf>
    <xf numFmtId="179" fontId="0" fillId="0" borderId="7" xfId="0" applyNumberFormat="1" applyFont="1" applyBorder="1" applyAlignment="1">
      <alignment horizontal="right" vertical="center"/>
    </xf>
    <xf numFmtId="49" fontId="0" fillId="0" borderId="1" xfId="0" applyNumberFormat="1" applyFont="1" applyBorder="1" applyAlignment="1">
      <alignment horizontal="distributed" vertical="center"/>
    </xf>
    <xf numFmtId="49" fontId="0" fillId="0" borderId="3" xfId="0" applyNumberFormat="1" applyFont="1" applyBorder="1" applyAlignment="1">
      <alignment horizontal="distributed" vertical="center"/>
    </xf>
    <xf numFmtId="178" fontId="0" fillId="0" borderId="3" xfId="0" applyNumberFormat="1" applyFont="1" applyBorder="1" applyAlignment="1">
      <alignment horizontal="distributed" vertical="center"/>
    </xf>
    <xf numFmtId="49" fontId="0" fillId="0" borderId="2" xfId="0" applyNumberFormat="1" applyFont="1" applyBorder="1" applyAlignment="1">
      <alignment horizontal="left" vertical="center"/>
    </xf>
    <xf numFmtId="179" fontId="1" fillId="0" borderId="2" xfId="0" applyNumberFormat="1" applyFont="1" applyBorder="1" applyAlignment="1">
      <alignment vertical="center"/>
    </xf>
    <xf numFmtId="49" fontId="0" fillId="0" borderId="2" xfId="0" applyNumberFormat="1" applyFont="1" applyBorder="1" applyAlignment="1">
      <alignment vertical="center"/>
    </xf>
    <xf numFmtId="0" fontId="0" fillId="0" borderId="0" xfId="0" applyFont="1" applyBorder="1" applyAlignment="1">
      <alignment vertical="justify"/>
    </xf>
    <xf numFmtId="49" fontId="0" fillId="0" borderId="4" xfId="0" applyNumberFormat="1" applyFont="1" applyBorder="1" applyAlignment="1">
      <alignment horizontal="left" vertical="center" wrapText="1" indent="1"/>
    </xf>
    <xf numFmtId="179" fontId="1" fillId="0" borderId="4" xfId="0" applyNumberFormat="1" applyFont="1" applyBorder="1" applyAlignment="1">
      <alignment vertical="center"/>
    </xf>
    <xf numFmtId="49" fontId="0" fillId="0" borderId="4" xfId="0" applyNumberFormat="1" applyFont="1" applyBorder="1" applyAlignment="1">
      <alignment vertical="center"/>
    </xf>
    <xf numFmtId="49" fontId="0" fillId="0" borderId="4" xfId="0" applyNumberFormat="1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49" fontId="0" fillId="0" borderId="6" xfId="0" applyNumberFormat="1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left" vertical="center"/>
    </xf>
    <xf numFmtId="49" fontId="0" fillId="0" borderId="4" xfId="0" applyNumberFormat="1" applyFont="1" applyBorder="1" applyAlignment="1">
      <alignment horizontal="left" vertical="center" shrinkToFit="1"/>
    </xf>
    <xf numFmtId="0" fontId="0" fillId="0" borderId="4" xfId="0" applyFont="1" applyBorder="1" applyAlignment="1">
      <alignment vertical="justify"/>
    </xf>
    <xf numFmtId="179" fontId="0" fillId="0" borderId="4" xfId="0" applyNumberFormat="1" applyFont="1" applyBorder="1" applyAlignment="1">
      <alignment vertical="justify"/>
    </xf>
    <xf numFmtId="49" fontId="0" fillId="0" borderId="5" xfId="0" applyNumberFormat="1" applyFont="1" applyBorder="1" applyAlignment="1">
      <alignment horizontal="left" vertical="center" shrinkToFit="1"/>
    </xf>
    <xf numFmtId="0" fontId="0" fillId="0" borderId="5" xfId="0" applyFont="1" applyBorder="1" applyAlignment="1">
      <alignment vertical="justify"/>
    </xf>
    <xf numFmtId="179" fontId="0" fillId="0" borderId="5" xfId="0" applyNumberFormat="1" applyFont="1" applyBorder="1" applyAlignment="1">
      <alignment vertical="justify"/>
    </xf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Border="1" applyAlignment="1"/>
    <xf numFmtId="0" fontId="19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 vertic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/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left" vertical="center"/>
    </xf>
    <xf numFmtId="41" fontId="1" fillId="0" borderId="4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 wrapText="1"/>
    </xf>
    <xf numFmtId="0" fontId="19" fillId="0" borderId="4" xfId="0" applyFont="1" applyBorder="1" applyAlignment="1"/>
    <xf numFmtId="0" fontId="6" fillId="0" borderId="5" xfId="0" applyFont="1" applyBorder="1" applyAlignment="1">
      <alignment horizontal="distributed" vertical="center" justifyLastLine="1"/>
    </xf>
    <xf numFmtId="41" fontId="6" fillId="0" borderId="5" xfId="0" applyNumberFormat="1" applyFont="1" applyBorder="1" applyAlignment="1">
      <alignment vertical="center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19" fillId="0" borderId="0" xfId="0" applyFont="1" applyBorder="1" applyAlignment="1">
      <alignment horizontal="left" vertical="center" shrinkToFit="1"/>
    </xf>
    <xf numFmtId="0" fontId="19" fillId="0" borderId="0" xfId="0" applyFont="1" applyBorder="1"/>
    <xf numFmtId="41" fontId="1" fillId="0" borderId="0" xfId="0" applyNumberFormat="1" applyFont="1" applyBorder="1" applyAlignment="1">
      <alignment horizontal="right" shrinkToFit="1"/>
    </xf>
    <xf numFmtId="0" fontId="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/>
    </xf>
    <xf numFmtId="177" fontId="1" fillId="0" borderId="2" xfId="0" applyNumberFormat="1" applyFont="1" applyBorder="1" applyAlignment="1">
      <alignment vertical="center"/>
    </xf>
    <xf numFmtId="0" fontId="0" fillId="0" borderId="4" xfId="0" applyFont="1" applyBorder="1" applyAlignment="1">
      <alignment horizontal="left" vertical="center"/>
    </xf>
    <xf numFmtId="177" fontId="1" fillId="0" borderId="4" xfId="0" applyNumberFormat="1" applyFont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indent="1"/>
    </xf>
    <xf numFmtId="0" fontId="0" fillId="0" borderId="5" xfId="0" applyFont="1" applyBorder="1" applyAlignment="1">
      <alignment horizontal="distributed" vertical="center" wrapText="1" justifyLastLine="1"/>
    </xf>
    <xf numFmtId="177" fontId="1" fillId="0" borderId="5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3" fontId="20" fillId="0" borderId="0" xfId="0" applyNumberFormat="1" applyFont="1" applyBorder="1" applyAlignment="1">
      <alignment horizontal="center" vertical="center" shrinkToFit="1"/>
    </xf>
    <xf numFmtId="3" fontId="0" fillId="0" borderId="0" xfId="0" applyNumberFormat="1" applyFont="1" applyBorder="1" applyAlignment="1">
      <alignment horizontal="center" vertical="center" shrinkToFit="1"/>
    </xf>
    <xf numFmtId="49" fontId="21" fillId="0" borderId="7" xfId="0" applyNumberFormat="1" applyFont="1" applyBorder="1" applyAlignment="1">
      <alignment horizontal="right" vertical="justify"/>
    </xf>
    <xf numFmtId="0" fontId="0" fillId="0" borderId="7" xfId="0" applyFont="1" applyBorder="1" applyAlignment="1">
      <alignment horizontal="right" vertical="center"/>
    </xf>
    <xf numFmtId="0" fontId="0" fillId="0" borderId="7" xfId="0" applyFont="1" applyBorder="1" applyAlignment="1"/>
    <xf numFmtId="0" fontId="0" fillId="0" borderId="8" xfId="0" applyFont="1" applyBorder="1" applyAlignment="1">
      <alignment vertical="center" shrinkToFit="1"/>
    </xf>
    <xf numFmtId="0" fontId="0" fillId="0" borderId="0" xfId="0" applyFont="1" applyBorder="1" applyAlignment="1">
      <alignment horizontal="center" vertical="center" shrinkToFit="1"/>
    </xf>
    <xf numFmtId="178" fontId="0" fillId="0" borderId="3" xfId="0" applyNumberFormat="1" applyFont="1" applyBorder="1" applyAlignment="1">
      <alignment horizontal="distributed" vertical="center" justifyLastLine="1" shrinkToFit="1"/>
    </xf>
    <xf numFmtId="178" fontId="0" fillId="0" borderId="3" xfId="0" applyNumberFormat="1" applyFont="1" applyBorder="1" applyAlignment="1">
      <alignment horizontal="distributed" vertical="center" wrapText="1" justifyLastLine="1"/>
    </xf>
    <xf numFmtId="41" fontId="6" fillId="0" borderId="2" xfId="0" applyNumberFormat="1" applyFont="1" applyFill="1" applyBorder="1" applyAlignment="1">
      <alignment horizontal="right" vertical="center"/>
    </xf>
    <xf numFmtId="49" fontId="7" fillId="0" borderId="2" xfId="0" applyNumberFormat="1" applyFont="1" applyFill="1" applyBorder="1" applyAlignment="1">
      <alignment horizontal="left" vertical="center"/>
    </xf>
    <xf numFmtId="41" fontId="6" fillId="0" borderId="2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vertical="center" shrinkToFit="1"/>
    </xf>
    <xf numFmtId="41" fontId="1" fillId="0" borderId="4" xfId="0" applyNumberFormat="1" applyFont="1" applyFill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left" vertical="center"/>
    </xf>
    <xf numFmtId="41" fontId="1" fillId="0" borderId="4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vertical="center" shrinkToFit="1"/>
    </xf>
    <xf numFmtId="41" fontId="6" fillId="0" borderId="4" xfId="0" applyNumberFormat="1" applyFont="1" applyFill="1" applyBorder="1" applyAlignment="1">
      <alignment horizontal="right" vertical="center"/>
    </xf>
    <xf numFmtId="49" fontId="7" fillId="0" borderId="4" xfId="0" applyNumberFormat="1" applyFont="1" applyFill="1" applyBorder="1" applyAlignment="1">
      <alignment horizontal="left" vertical="center"/>
    </xf>
    <xf numFmtId="41" fontId="6" fillId="0" borderId="4" xfId="0" applyNumberFormat="1" applyFont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left" vertical="center" wrapText="1"/>
    </xf>
    <xf numFmtId="49" fontId="7" fillId="0" borderId="4" xfId="0" applyNumberFormat="1" applyFont="1" applyFill="1" applyBorder="1" applyAlignment="1">
      <alignment horizontal="left" vertical="top" wrapText="1"/>
    </xf>
    <xf numFmtId="41" fontId="6" fillId="0" borderId="4" xfId="0" applyNumberFormat="1" applyFont="1" applyBorder="1" applyAlignment="1">
      <alignment horizontal="right" vertical="top"/>
    </xf>
    <xf numFmtId="0" fontId="7" fillId="0" borderId="0" xfId="0" applyFont="1" applyBorder="1" applyAlignment="1">
      <alignment vertical="top" shrinkToFit="1"/>
    </xf>
    <xf numFmtId="49" fontId="0" fillId="0" borderId="4" xfId="0" applyNumberFormat="1" applyFont="1" applyFill="1" applyBorder="1" applyAlignment="1">
      <alignment horizontal="left" vertical="center"/>
    </xf>
    <xf numFmtId="41" fontId="6" fillId="0" borderId="5" xfId="0" applyNumberFormat="1" applyFont="1" applyFill="1" applyBorder="1" applyAlignment="1">
      <alignment horizontal="right" vertical="center"/>
    </xf>
    <xf numFmtId="49" fontId="7" fillId="0" borderId="5" xfId="0" applyNumberFormat="1" applyFont="1" applyFill="1" applyBorder="1" applyAlignment="1">
      <alignment horizontal="center" vertical="center"/>
    </xf>
    <xf numFmtId="41" fontId="6" fillId="0" borderId="5" xfId="0" applyNumberFormat="1" applyFont="1" applyBorder="1" applyAlignment="1">
      <alignment horizontal="right" vertical="center"/>
    </xf>
    <xf numFmtId="178" fontId="0" fillId="0" borderId="0" xfId="0" applyNumberFormat="1" applyFont="1" applyBorder="1" applyAlignment="1">
      <alignment horizontal="right" vertical="center" shrinkToFit="1"/>
    </xf>
    <xf numFmtId="49" fontId="0" fillId="0" borderId="0" xfId="0" applyNumberFormat="1" applyFont="1" applyBorder="1" applyAlignment="1">
      <alignment horizontal="left" vertical="center" shrinkToFit="1"/>
    </xf>
    <xf numFmtId="178" fontId="0" fillId="0" borderId="0" xfId="0" applyNumberFormat="1" applyFont="1" applyAlignment="1">
      <alignment horizontal="right" vertical="center" shrinkToFit="1"/>
    </xf>
    <xf numFmtId="49" fontId="0" fillId="0" borderId="0" xfId="0" applyNumberFormat="1" applyFont="1" applyAlignment="1">
      <alignment horizontal="left" vertical="center" shrinkToFit="1"/>
    </xf>
    <xf numFmtId="0" fontId="0" fillId="0" borderId="0" xfId="0" applyFont="1" applyAlignment="1">
      <alignment vertical="center" shrinkToFit="1"/>
    </xf>
    <xf numFmtId="0" fontId="11" fillId="0" borderId="0" xfId="0" applyFont="1" applyBorder="1" applyAlignment="1"/>
    <xf numFmtId="0" fontId="0" fillId="0" borderId="2" xfId="0" applyFont="1" applyBorder="1" applyAlignment="1">
      <alignment vertical="center"/>
    </xf>
    <xf numFmtId="41" fontId="1" fillId="0" borderId="2" xfId="0" applyNumberFormat="1" applyFont="1" applyBorder="1" applyAlignment="1">
      <alignment horizontal="right" vertical="center"/>
    </xf>
    <xf numFmtId="49" fontId="0" fillId="0" borderId="2" xfId="0" applyNumberFormat="1" applyFont="1" applyBorder="1" applyAlignment="1">
      <alignment horizontal="left" vertical="center" wrapText="1"/>
    </xf>
    <xf numFmtId="183" fontId="0" fillId="0" borderId="4" xfId="0" applyNumberFormat="1" applyFont="1" applyBorder="1" applyAlignment="1">
      <alignment vertical="center"/>
    </xf>
    <xf numFmtId="41" fontId="1" fillId="0" borderId="11" xfId="0" applyNumberFormat="1" applyFont="1" applyBorder="1" applyAlignment="1">
      <alignment horizontal="right" vertical="center"/>
    </xf>
    <xf numFmtId="49" fontId="0" fillId="0" borderId="4" xfId="0" applyNumberFormat="1" applyFont="1" applyBorder="1" applyAlignment="1">
      <alignment horizontal="left" vertical="center" wrapText="1"/>
    </xf>
    <xf numFmtId="183" fontId="1" fillId="0" borderId="4" xfId="0" applyNumberFormat="1" applyFont="1" applyBorder="1" applyAlignment="1">
      <alignment vertical="center"/>
    </xf>
    <xf numFmtId="183" fontId="0" fillId="0" borderId="4" xfId="9" applyNumberFormat="1" applyFont="1" applyBorder="1" applyAlignment="1">
      <alignment vertical="center"/>
    </xf>
    <xf numFmtId="183" fontId="1" fillId="0" borderId="4" xfId="0" applyNumberFormat="1" applyFont="1" applyBorder="1" applyAlignment="1"/>
    <xf numFmtId="0" fontId="1" fillId="0" borderId="5" xfId="0" applyFont="1" applyBorder="1"/>
    <xf numFmtId="179" fontId="1" fillId="0" borderId="5" xfId="0" applyNumberFormat="1" applyFont="1" applyBorder="1" applyAlignment="1">
      <alignment horizontal="right" vertical="center" shrinkToFit="1"/>
    </xf>
    <xf numFmtId="49" fontId="0" fillId="0" borderId="5" xfId="0" applyNumberFormat="1" applyFont="1" applyBorder="1" applyAlignment="1">
      <alignment horizontal="left" vertical="center" wrapText="1"/>
    </xf>
    <xf numFmtId="0" fontId="17" fillId="0" borderId="0" xfId="0" applyFont="1" applyBorder="1" applyAlignment="1">
      <alignment horizontal="center"/>
    </xf>
    <xf numFmtId="0" fontId="0" fillId="0" borderId="0" xfId="0" applyFont="1" applyBorder="1" applyAlignment="1"/>
    <xf numFmtId="0" fontId="2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83" fontId="0" fillId="0" borderId="0" xfId="0" applyNumberFormat="1" applyFont="1" applyBorder="1"/>
    <xf numFmtId="183" fontId="0" fillId="0" borderId="0" xfId="0" applyNumberFormat="1" applyFont="1" applyBorder="1" applyAlignment="1"/>
    <xf numFmtId="0" fontId="0" fillId="0" borderId="0" xfId="0" applyFont="1" applyBorder="1" applyAlignment="1">
      <alignment horizontal="center"/>
    </xf>
    <xf numFmtId="0" fontId="0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49" fontId="0" fillId="0" borderId="5" xfId="0" applyNumberFormat="1" applyFont="1" applyBorder="1" applyAlignment="1">
      <alignment vertical="center"/>
    </xf>
    <xf numFmtId="41" fontId="2" fillId="0" borderId="0" xfId="8" applyNumberFormat="1" applyFont="1" applyFill="1" applyAlignment="1">
      <alignment vertical="center" wrapText="1"/>
    </xf>
    <xf numFmtId="49" fontId="2" fillId="0" borderId="3" xfId="1" applyNumberFormat="1" applyFont="1" applyBorder="1" applyAlignment="1">
      <alignment horizontal="center" vertical="center" wrapText="1" justifyLastLine="1"/>
    </xf>
    <xf numFmtId="3" fontId="2" fillId="0" borderId="3" xfId="3" applyNumberFormat="1" applyFont="1" applyBorder="1" applyAlignment="1">
      <alignment horizontal="center" vertical="center"/>
    </xf>
    <xf numFmtId="179" fontId="1" fillId="0" borderId="5" xfId="0" applyNumberFormat="1" applyFont="1" applyFill="1" applyBorder="1" applyAlignment="1">
      <alignment horizontal="right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2" xfId="0" applyFont="1" applyBorder="1" applyAlignment="1">
      <alignment horizontal="distributed" vertical="center"/>
    </xf>
    <xf numFmtId="0" fontId="0" fillId="0" borderId="4" xfId="0" applyFont="1" applyBorder="1" applyAlignment="1">
      <alignment horizontal="distributed" vertical="center"/>
    </xf>
    <xf numFmtId="0" fontId="0" fillId="0" borderId="5" xfId="0" applyFont="1" applyBorder="1" applyAlignment="1">
      <alignment horizontal="distributed" vertical="center"/>
    </xf>
    <xf numFmtId="0" fontId="0" fillId="0" borderId="2" xfId="0" applyFont="1" applyBorder="1" applyAlignment="1">
      <alignment horizontal="center" vertical="center"/>
    </xf>
    <xf numFmtId="0" fontId="0" fillId="0" borderId="4" xfId="0" applyFont="1" applyBorder="1" applyAlignment="1">
      <alignment vertical="center"/>
    </xf>
    <xf numFmtId="0" fontId="0" fillId="0" borderId="3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49" fontId="0" fillId="0" borderId="5" xfId="0" applyNumberFormat="1" applyFont="1" applyBorder="1" applyAlignment="1">
      <alignment vertical="center"/>
    </xf>
    <xf numFmtId="0" fontId="8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9" fillId="0" borderId="0" xfId="0" applyFont="1" applyAlignment="1"/>
    <xf numFmtId="0" fontId="9" fillId="0" borderId="0" xfId="0" applyFont="1" applyBorder="1" applyAlignment="1"/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41" fontId="2" fillId="0" borderId="0" xfId="8" applyNumberFormat="1" applyFont="1" applyFill="1" applyAlignment="1">
      <alignment vertical="center" wrapText="1"/>
    </xf>
    <xf numFmtId="49" fontId="8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178" fontId="0" fillId="0" borderId="0" xfId="0" applyNumberFormat="1" applyFont="1" applyBorder="1" applyAlignment="1">
      <alignment horizontal="center" vertical="center"/>
    </xf>
    <xf numFmtId="178" fontId="0" fillId="0" borderId="7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wrapText="1"/>
    </xf>
    <xf numFmtId="0" fontId="13" fillId="0" borderId="0" xfId="0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center" wrapText="1"/>
    </xf>
    <xf numFmtId="0" fontId="0" fillId="0" borderId="10" xfId="0" applyFont="1" applyBorder="1" applyAlignment="1">
      <alignment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178" fontId="0" fillId="0" borderId="2" xfId="0" applyNumberFormat="1" applyFont="1" applyBorder="1" applyAlignment="1">
      <alignment horizontal="distributed" vertical="center" wrapText="1" justifyLastLine="1" shrinkToFit="1"/>
    </xf>
    <xf numFmtId="0" fontId="0" fillId="0" borderId="5" xfId="0" applyFont="1" applyBorder="1" applyAlignment="1">
      <alignment horizontal="distributed" vertical="center" justifyLastLine="1" shrinkToFit="1"/>
    </xf>
    <xf numFmtId="49" fontId="0" fillId="0" borderId="2" xfId="0" applyNumberFormat="1" applyFont="1" applyBorder="1" applyAlignment="1">
      <alignment horizontal="center" vertical="center" shrinkToFit="1"/>
    </xf>
    <xf numFmtId="0" fontId="0" fillId="0" borderId="5" xfId="0" applyFont="1" applyBorder="1" applyAlignment="1">
      <alignment horizontal="center" vertical="center" shrinkToFit="1"/>
    </xf>
    <xf numFmtId="178" fontId="0" fillId="0" borderId="1" xfId="0" applyNumberFormat="1" applyFont="1" applyBorder="1" applyAlignment="1">
      <alignment horizontal="center" vertical="center" shrinkToFit="1"/>
    </xf>
    <xf numFmtId="178" fontId="0" fillId="0" borderId="9" xfId="0" applyNumberFormat="1" applyFont="1" applyBorder="1" applyAlignment="1">
      <alignment horizontal="center" vertical="center" shrinkToFit="1"/>
    </xf>
    <xf numFmtId="178" fontId="0" fillId="0" borderId="8" xfId="0" applyNumberFormat="1" applyFont="1" applyBorder="1" applyAlignment="1">
      <alignment horizontal="center" vertical="center" shrinkToFit="1"/>
    </xf>
    <xf numFmtId="0" fontId="0" fillId="0" borderId="7" xfId="0" applyFont="1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179" fontId="1" fillId="0" borderId="2" xfId="0" applyNumberFormat="1" applyFont="1" applyFill="1" applyBorder="1" applyAlignment="1">
      <alignment vertical="center"/>
    </xf>
    <xf numFmtId="179" fontId="1" fillId="0" borderId="4" xfId="0" applyNumberFormat="1" applyFont="1" applyFill="1" applyBorder="1" applyAlignment="1">
      <alignment vertical="center"/>
    </xf>
  </cellXfs>
  <cellStyles count="10">
    <cellStyle name="一般" xfId="0" builtinId="0"/>
    <cellStyle name="一般 2" xfId="4"/>
    <cellStyle name="一般_平衡表" xfId="8"/>
    <cellStyle name="一般_收支表" xfId="1"/>
    <cellStyle name="一般_固定項目明細表" xfId="9"/>
    <cellStyle name="一般_現金流量表" xfId="3"/>
    <cellStyle name="千分位 2" xfId="5"/>
    <cellStyle name="千分位 3" xfId="7"/>
    <cellStyle name="千分位[0]_收支表" xfId="2"/>
    <cellStyle name="貨幣[0]_公務車明細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54102</xdr:colOff>
      <xdr:row>0</xdr:row>
      <xdr:rowOff>0</xdr:rowOff>
    </xdr:from>
    <xdr:to>
      <xdr:col>2</xdr:col>
      <xdr:colOff>2021790</xdr:colOff>
      <xdr:row>0</xdr:row>
      <xdr:rowOff>0</xdr:rowOff>
    </xdr:to>
    <xdr:sp macro="" textlink="">
      <xdr:nvSpPr>
        <xdr:cNvPr id="2" name="文字 1"/>
        <xdr:cNvSpPr txBox="1">
          <a:spLocks noChangeArrowheads="1"/>
        </xdr:cNvSpPr>
      </xdr:nvSpPr>
      <xdr:spPr bwMode="auto">
        <a:xfrm>
          <a:off x="4552950" y="0"/>
          <a:ext cx="196768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dist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華康楷書體W5"/>
            </a:rPr>
            <a:t>說明</a:t>
          </a:r>
          <a:endParaRPr lang="zh-TW" altLang="en-US"/>
        </a:p>
      </xdr:txBody>
    </xdr:sp>
    <xdr:clientData/>
  </xdr:twoCellAnchor>
  <xdr:twoCellAnchor>
    <xdr:from>
      <xdr:col>0</xdr:col>
      <xdr:colOff>41400</xdr:colOff>
      <xdr:row>0</xdr:row>
      <xdr:rowOff>0</xdr:rowOff>
    </xdr:from>
    <xdr:to>
      <xdr:col>1</xdr:col>
      <xdr:colOff>12</xdr:colOff>
      <xdr:row>0</xdr:row>
      <xdr:rowOff>0</xdr:rowOff>
    </xdr:to>
    <xdr:sp macro="" textlink="">
      <xdr:nvSpPr>
        <xdr:cNvPr id="3" name="文字 2"/>
        <xdr:cNvSpPr txBox="1">
          <a:spLocks noChangeArrowheads="1"/>
        </xdr:cNvSpPr>
      </xdr:nvSpPr>
      <xdr:spPr bwMode="auto">
        <a:xfrm>
          <a:off x="41400" y="0"/>
          <a:ext cx="297247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dist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華康楷書體W5"/>
            </a:rPr>
            <a:t>科目</a:t>
          </a:r>
          <a:endParaRPr lang="zh-TW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文字 1"/>
        <xdr:cNvSpPr txBox="1">
          <a:spLocks noChangeArrowheads="1"/>
        </xdr:cNvSpPr>
      </xdr:nvSpPr>
      <xdr:spPr bwMode="auto">
        <a:xfrm>
          <a:off x="1287475" y="0"/>
          <a:ext cx="17410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華康楷書體W5"/>
            </a:rPr>
            <a:t>科　　　　目</a:t>
          </a:r>
          <a:endParaRPr lang="zh-TW" alt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文字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華康楷書體W5"/>
            </a:rPr>
            <a:t>前 年 度 決 算 數</a:t>
          </a:r>
          <a:endParaRPr lang="zh-TW" altLang="en-US"/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" name="文字 3"/>
        <xdr:cNvSpPr txBox="1">
          <a:spLocks noChangeArrowheads="1"/>
        </xdr:cNvSpPr>
      </xdr:nvSpPr>
      <xdr:spPr bwMode="auto">
        <a:xfrm>
          <a:off x="3028493" y="0"/>
          <a:ext cx="141914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華康楷書體W5"/>
            </a:rPr>
            <a:t>本 年 度 預 計 數</a:t>
          </a:r>
          <a:endParaRPr lang="zh-TW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view="pageBreakPreview" zoomScaleNormal="100" zoomScaleSheetLayoutView="100" workbookViewId="0">
      <selection activeCell="C27" sqref="C27"/>
    </sheetView>
  </sheetViews>
  <sheetFormatPr defaultColWidth="9" defaultRowHeight="16.149999999999999" x14ac:dyDescent="0.3"/>
  <cols>
    <col min="1" max="1" width="13" style="17" customWidth="1"/>
    <col min="2" max="2" width="31" style="17" customWidth="1"/>
    <col min="3" max="5" width="12.7265625" style="17" customWidth="1"/>
    <col min="6" max="16384" width="9" style="3"/>
  </cols>
  <sheetData>
    <row r="1" spans="1:5" ht="27.8" customHeight="1" x14ac:dyDescent="0.3">
      <c r="A1" s="1" t="s">
        <v>0</v>
      </c>
      <c r="B1" s="2" t="s">
        <v>1</v>
      </c>
      <c r="C1" s="1" t="s">
        <v>2</v>
      </c>
      <c r="D1" s="1" t="s">
        <v>3</v>
      </c>
      <c r="E1" s="265" t="s">
        <v>184</v>
      </c>
    </row>
    <row r="2" spans="1:5" ht="22.75" customHeight="1" x14ac:dyDescent="0.3">
      <c r="A2" s="4">
        <f>SUM(A3,A8,A11,A16)-1</f>
        <v>4884218</v>
      </c>
      <c r="B2" s="5" t="s">
        <v>4</v>
      </c>
      <c r="C2" s="4">
        <f>SUM(C3,C8,C11,C16)</f>
        <v>4569842</v>
      </c>
      <c r="D2" s="4">
        <f>SUM(D3,D8,D11,D16)</f>
        <v>4560070</v>
      </c>
      <c r="E2" s="4">
        <f t="shared" ref="E2:E30" si="0">C2-D2</f>
        <v>9772</v>
      </c>
    </row>
    <row r="3" spans="1:5" ht="22.75" customHeight="1" x14ac:dyDescent="0.3">
      <c r="A3" s="6">
        <f>SUM(A4:A7)</f>
        <v>4788846</v>
      </c>
      <c r="B3" s="7" t="s">
        <v>185</v>
      </c>
      <c r="C3" s="6">
        <f>SUM(C4:C7)</f>
        <v>4500000</v>
      </c>
      <c r="D3" s="6">
        <f>SUM(D4:D7)</f>
        <v>4500000</v>
      </c>
      <c r="E3" s="6">
        <f t="shared" si="0"/>
        <v>0</v>
      </c>
    </row>
    <row r="4" spans="1:5" ht="22.75" hidden="1" customHeight="1" x14ac:dyDescent="0.3">
      <c r="A4" s="6">
        <v>0</v>
      </c>
      <c r="B4" s="8" t="s">
        <v>186</v>
      </c>
      <c r="C4" s="6">
        <v>0</v>
      </c>
      <c r="D4" s="6">
        <v>0</v>
      </c>
      <c r="E4" s="6">
        <f t="shared" si="0"/>
        <v>0</v>
      </c>
    </row>
    <row r="5" spans="1:5" ht="22.75" hidden="1" customHeight="1" x14ac:dyDescent="0.3">
      <c r="A5" s="6">
        <v>0</v>
      </c>
      <c r="B5" s="8" t="s">
        <v>187</v>
      </c>
      <c r="C5" s="6">
        <v>0</v>
      </c>
      <c r="D5" s="6">
        <v>0</v>
      </c>
      <c r="E5" s="6">
        <f t="shared" si="0"/>
        <v>0</v>
      </c>
    </row>
    <row r="6" spans="1:5" ht="22.75" customHeight="1" x14ac:dyDescent="0.3">
      <c r="A6" s="6">
        <v>4788846</v>
      </c>
      <c r="B6" s="8" t="s">
        <v>188</v>
      </c>
      <c r="C6" s="6">
        <v>4500000</v>
      </c>
      <c r="D6" s="6">
        <v>4500000</v>
      </c>
      <c r="E6" s="6">
        <f t="shared" si="0"/>
        <v>0</v>
      </c>
    </row>
    <row r="7" spans="1:5" ht="22.75" hidden="1" customHeight="1" x14ac:dyDescent="0.3">
      <c r="A7" s="6">
        <v>0</v>
      </c>
      <c r="B7" s="8" t="s">
        <v>189</v>
      </c>
      <c r="C7" s="6">
        <v>0</v>
      </c>
      <c r="D7" s="6">
        <v>0</v>
      </c>
      <c r="E7" s="6">
        <f t="shared" si="0"/>
        <v>0</v>
      </c>
    </row>
    <row r="8" spans="1:5" ht="22.75" hidden="1" customHeight="1" x14ac:dyDescent="0.3">
      <c r="A8" s="6">
        <f>SUM(A9:A10)</f>
        <v>0</v>
      </c>
      <c r="B8" s="7" t="s">
        <v>190</v>
      </c>
      <c r="C8" s="6">
        <f>SUM(C9:C10)</f>
        <v>0</v>
      </c>
      <c r="D8" s="6">
        <f>SUM(D9:D10)</f>
        <v>0</v>
      </c>
      <c r="E8" s="6">
        <f t="shared" si="0"/>
        <v>0</v>
      </c>
    </row>
    <row r="9" spans="1:5" ht="22.75" hidden="1" customHeight="1" x14ac:dyDescent="0.3">
      <c r="A9" s="6">
        <v>0</v>
      </c>
      <c r="B9" s="8" t="s">
        <v>191</v>
      </c>
      <c r="C9" s="6">
        <v>0</v>
      </c>
      <c r="D9" s="6">
        <v>0</v>
      </c>
      <c r="E9" s="6">
        <f t="shared" si="0"/>
        <v>0</v>
      </c>
    </row>
    <row r="10" spans="1:5" ht="22.75" hidden="1" customHeight="1" x14ac:dyDescent="0.3">
      <c r="A10" s="6">
        <v>0</v>
      </c>
      <c r="B10" s="8" t="s">
        <v>192</v>
      </c>
      <c r="C10" s="6">
        <v>0</v>
      </c>
      <c r="D10" s="6">
        <v>0</v>
      </c>
      <c r="E10" s="6">
        <f t="shared" si="0"/>
        <v>0</v>
      </c>
    </row>
    <row r="11" spans="1:5" ht="22.75" customHeight="1" x14ac:dyDescent="0.3">
      <c r="A11" s="6">
        <f>SUM(A12:A15)-1</f>
        <v>66547</v>
      </c>
      <c r="B11" s="7" t="s">
        <v>193</v>
      </c>
      <c r="C11" s="6">
        <f>SUM(C12:C15)</f>
        <v>54842</v>
      </c>
      <c r="D11" s="6">
        <f>SUM(D12:D15)</f>
        <v>58725</v>
      </c>
      <c r="E11" s="6">
        <f t="shared" si="0"/>
        <v>-3883</v>
      </c>
    </row>
    <row r="12" spans="1:5" ht="22.75" hidden="1" customHeight="1" x14ac:dyDescent="0.3">
      <c r="A12" s="6">
        <v>0</v>
      </c>
      <c r="B12" s="8" t="s">
        <v>194</v>
      </c>
      <c r="C12" s="6">
        <v>0</v>
      </c>
      <c r="D12" s="6">
        <v>0</v>
      </c>
      <c r="E12" s="6">
        <f t="shared" si="0"/>
        <v>0</v>
      </c>
    </row>
    <row r="13" spans="1:5" ht="22.75" hidden="1" customHeight="1" x14ac:dyDescent="0.3">
      <c r="A13" s="6">
        <v>0</v>
      </c>
      <c r="B13" s="8" t="s">
        <v>195</v>
      </c>
      <c r="C13" s="6">
        <v>0</v>
      </c>
      <c r="D13" s="6">
        <v>0</v>
      </c>
      <c r="E13" s="6">
        <f t="shared" si="0"/>
        <v>0</v>
      </c>
    </row>
    <row r="14" spans="1:5" ht="22.75" customHeight="1" x14ac:dyDescent="0.3">
      <c r="A14" s="6">
        <v>31405</v>
      </c>
      <c r="B14" s="8" t="s">
        <v>196</v>
      </c>
      <c r="C14" s="6">
        <v>31000</v>
      </c>
      <c r="D14" s="6">
        <v>31963</v>
      </c>
      <c r="E14" s="6">
        <f t="shared" si="0"/>
        <v>-963</v>
      </c>
    </row>
    <row r="15" spans="1:5" ht="22.75" customHeight="1" x14ac:dyDescent="0.3">
      <c r="A15" s="6">
        <v>35143</v>
      </c>
      <c r="B15" s="8" t="s">
        <v>197</v>
      </c>
      <c r="C15" s="6">
        <v>23842</v>
      </c>
      <c r="D15" s="6">
        <v>26762</v>
      </c>
      <c r="E15" s="6">
        <f t="shared" si="0"/>
        <v>-2920</v>
      </c>
    </row>
    <row r="16" spans="1:5" ht="22.75" customHeight="1" x14ac:dyDescent="0.3">
      <c r="A16" s="6">
        <f>A17</f>
        <v>28826</v>
      </c>
      <c r="B16" s="7" t="s">
        <v>198</v>
      </c>
      <c r="C16" s="6">
        <f>C17</f>
        <v>15000</v>
      </c>
      <c r="D16" s="6">
        <f>D17</f>
        <v>1345</v>
      </c>
      <c r="E16" s="6">
        <f t="shared" si="0"/>
        <v>13655</v>
      </c>
    </row>
    <row r="17" spans="1:5" ht="22.75" customHeight="1" x14ac:dyDescent="0.3">
      <c r="A17" s="6">
        <v>28826</v>
      </c>
      <c r="B17" s="8" t="s">
        <v>199</v>
      </c>
      <c r="C17" s="6">
        <v>15000</v>
      </c>
      <c r="D17" s="6">
        <v>1345</v>
      </c>
      <c r="E17" s="6">
        <f t="shared" si="0"/>
        <v>13655</v>
      </c>
    </row>
    <row r="18" spans="1:5" ht="22.75" customHeight="1" x14ac:dyDescent="0.3">
      <c r="A18" s="9">
        <f>SUM(A19:A26)</f>
        <v>5141676</v>
      </c>
      <c r="B18" s="10" t="s">
        <v>5</v>
      </c>
      <c r="C18" s="9">
        <f>SUM(C19:C26)</f>
        <v>5764836</v>
      </c>
      <c r="D18" s="9">
        <f>SUM(D19:D26)</f>
        <v>5674099</v>
      </c>
      <c r="E18" s="9">
        <f t="shared" si="0"/>
        <v>90737</v>
      </c>
    </row>
    <row r="19" spans="1:5" hidden="1" x14ac:dyDescent="0.3">
      <c r="A19" s="6">
        <v>0</v>
      </c>
      <c r="B19" s="11" t="s">
        <v>200</v>
      </c>
      <c r="C19" s="6">
        <v>0</v>
      </c>
      <c r="D19" s="6">
        <v>0</v>
      </c>
      <c r="E19" s="6">
        <f t="shared" si="0"/>
        <v>0</v>
      </c>
    </row>
    <row r="20" spans="1:5" hidden="1" x14ac:dyDescent="0.3">
      <c r="A20" s="6">
        <v>0</v>
      </c>
      <c r="B20" s="11" t="s">
        <v>201</v>
      </c>
      <c r="C20" s="6">
        <v>0</v>
      </c>
      <c r="D20" s="6">
        <v>0</v>
      </c>
      <c r="E20" s="6">
        <f t="shared" si="0"/>
        <v>0</v>
      </c>
    </row>
    <row r="21" spans="1:5" ht="32.25" hidden="1" x14ac:dyDescent="0.3">
      <c r="A21" s="6">
        <v>0</v>
      </c>
      <c r="B21" s="12" t="s">
        <v>202</v>
      </c>
      <c r="C21" s="6">
        <v>0</v>
      </c>
      <c r="D21" s="6">
        <v>0</v>
      </c>
      <c r="E21" s="6">
        <f t="shared" si="0"/>
        <v>0</v>
      </c>
    </row>
    <row r="22" spans="1:5" hidden="1" x14ac:dyDescent="0.3">
      <c r="A22" s="6">
        <v>0</v>
      </c>
      <c r="B22" s="11" t="s">
        <v>203</v>
      </c>
      <c r="C22" s="6">
        <v>0</v>
      </c>
      <c r="D22" s="6">
        <v>0</v>
      </c>
      <c r="E22" s="6">
        <f t="shared" si="0"/>
        <v>0</v>
      </c>
    </row>
    <row r="23" spans="1:5" ht="36" customHeight="1" x14ac:dyDescent="0.3">
      <c r="A23" s="6">
        <v>5139744</v>
      </c>
      <c r="B23" s="12" t="s">
        <v>204</v>
      </c>
      <c r="C23" s="6">
        <f>5778886-6000-38-10000</f>
        <v>5762848</v>
      </c>
      <c r="D23" s="6">
        <f>5709143-37038</f>
        <v>5672105</v>
      </c>
      <c r="E23" s="6">
        <f t="shared" si="0"/>
        <v>90743</v>
      </c>
    </row>
    <row r="24" spans="1:5" ht="22.75" customHeight="1" x14ac:dyDescent="0.3">
      <c r="A24" s="6">
        <v>1932</v>
      </c>
      <c r="B24" s="11" t="s">
        <v>205</v>
      </c>
      <c r="C24" s="6">
        <v>1988</v>
      </c>
      <c r="D24" s="6">
        <v>1994</v>
      </c>
      <c r="E24" s="6">
        <f t="shared" si="0"/>
        <v>-6</v>
      </c>
    </row>
    <row r="25" spans="1:5" hidden="1" x14ac:dyDescent="0.3">
      <c r="A25" s="6">
        <v>0</v>
      </c>
      <c r="B25" s="11" t="s">
        <v>206</v>
      </c>
      <c r="C25" s="6">
        <v>0</v>
      </c>
      <c r="D25" s="6">
        <v>0</v>
      </c>
      <c r="E25" s="6">
        <f t="shared" si="0"/>
        <v>0</v>
      </c>
    </row>
    <row r="26" spans="1:5" hidden="1" x14ac:dyDescent="0.3">
      <c r="A26" s="6">
        <v>0</v>
      </c>
      <c r="B26" s="11" t="s">
        <v>207</v>
      </c>
      <c r="C26" s="6">
        <v>0</v>
      </c>
      <c r="D26" s="6">
        <v>0</v>
      </c>
      <c r="E26" s="6">
        <f t="shared" si="0"/>
        <v>0</v>
      </c>
    </row>
    <row r="27" spans="1:5" ht="22.75" customHeight="1" x14ac:dyDescent="0.3">
      <c r="A27" s="9">
        <f>A2-A18+1</f>
        <v>-257457</v>
      </c>
      <c r="B27" s="10" t="s">
        <v>208</v>
      </c>
      <c r="C27" s="9">
        <f>C2-C18</f>
        <v>-1194994</v>
      </c>
      <c r="D27" s="9">
        <f>D2-D18</f>
        <v>-1114029</v>
      </c>
      <c r="E27" s="9">
        <f t="shared" si="0"/>
        <v>-80965</v>
      </c>
    </row>
    <row r="28" spans="1:5" ht="22.75" customHeight="1" x14ac:dyDescent="0.3">
      <c r="A28" s="9">
        <v>3257238</v>
      </c>
      <c r="B28" s="10" t="s">
        <v>6</v>
      </c>
      <c r="C28" s="9">
        <f>A30+D27</f>
        <v>1885751</v>
      </c>
      <c r="D28" s="13">
        <v>2250776</v>
      </c>
      <c r="E28" s="9">
        <f t="shared" si="0"/>
        <v>-365025</v>
      </c>
    </row>
    <row r="29" spans="1:5" ht="22.75" customHeight="1" x14ac:dyDescent="0.3">
      <c r="A29" s="14">
        <v>0</v>
      </c>
      <c r="B29" s="10" t="s">
        <v>7</v>
      </c>
      <c r="C29" s="9">
        <f>C26</f>
        <v>0</v>
      </c>
      <c r="D29" s="9">
        <f>D26</f>
        <v>0</v>
      </c>
      <c r="E29" s="9">
        <f>E26</f>
        <v>0</v>
      </c>
    </row>
    <row r="30" spans="1:5" ht="22.75" customHeight="1" x14ac:dyDescent="0.3">
      <c r="A30" s="15">
        <f>SUM(A27:A28)-1</f>
        <v>2999780</v>
      </c>
      <c r="B30" s="16" t="s">
        <v>8</v>
      </c>
      <c r="C30" s="15">
        <f>SUM(C27:C28)</f>
        <v>690757</v>
      </c>
      <c r="D30" s="15">
        <f>SUM(D27:D28)</f>
        <v>1136747</v>
      </c>
      <c r="E30" s="15">
        <f t="shared" si="0"/>
        <v>-445990</v>
      </c>
    </row>
  </sheetData>
  <phoneticPr fontId="3" type="noConversion"/>
  <printOptions horizontalCentered="1"/>
  <pageMargins left="0.39370078740157483" right="0.39370078740157483" top="2.1653543307086616" bottom="0.39370078740157483" header="0.62992125984251968" footer="0.39370078740157483"/>
  <pageSetup paperSize="9" firstPageNumber="5" orientation="portrait" useFirstPageNumber="1" r:id="rId1"/>
  <headerFooter alignWithMargins="0">
    <oddHeader>&amp;C&amp;18&amp;U經濟部能源局
石油基金&amp;U
基金來源、用途及餘絀預計表&amp;12
中華民國&amp;"Times New Roman,標準"105&amp;"標楷體,標準"年度&amp;R
單位：新臺幣千元</oddHeader>
    <oddFooter>&amp;C&amp;"Times New Roman,標準"3-&amp;P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view="pageBreakPreview" zoomScaleNormal="100" zoomScaleSheetLayoutView="100" workbookViewId="0">
      <selection activeCell="E8" sqref="E8"/>
    </sheetView>
  </sheetViews>
  <sheetFormatPr defaultColWidth="9" defaultRowHeight="24.05" customHeight="1" x14ac:dyDescent="0.3"/>
  <cols>
    <col min="1" max="2" width="10.453125" style="235" customWidth="1"/>
    <col min="3" max="3" width="19.453125" style="236" customWidth="1"/>
    <col min="4" max="4" width="11.08984375" style="235" customWidth="1"/>
    <col min="5" max="5" width="13.08984375" style="235" customWidth="1"/>
    <col min="6" max="6" width="8.453125" style="235" customWidth="1"/>
    <col min="7" max="7" width="7.453125" style="235" customWidth="1"/>
    <col min="8" max="8" width="6.08984375" style="235" hidden="1" customWidth="1"/>
    <col min="9" max="9" width="9.453125" style="237" hidden="1" customWidth="1"/>
    <col min="10" max="10" width="0" style="237" hidden="1" customWidth="1"/>
    <col min="11" max="11" width="9" style="237" customWidth="1"/>
    <col min="12" max="16384" width="9" style="237"/>
  </cols>
  <sheetData>
    <row r="1" spans="1:10" s="205" customFormat="1" ht="25.65" customHeight="1" x14ac:dyDescent="0.3">
      <c r="A1" s="308" t="s">
        <v>149</v>
      </c>
      <c r="B1" s="308"/>
      <c r="C1" s="308"/>
      <c r="D1" s="308"/>
      <c r="E1" s="308"/>
      <c r="F1" s="308"/>
      <c r="G1" s="308"/>
      <c r="H1" s="308"/>
    </row>
    <row r="2" spans="1:10" s="205" customFormat="1" ht="25.65" customHeight="1" x14ac:dyDescent="0.3">
      <c r="A2" s="308" t="s">
        <v>150</v>
      </c>
      <c r="B2" s="308"/>
      <c r="C2" s="308"/>
      <c r="D2" s="308"/>
      <c r="E2" s="308"/>
      <c r="F2" s="308"/>
      <c r="G2" s="308"/>
      <c r="H2" s="308"/>
    </row>
    <row r="3" spans="1:10" s="205" customFormat="1" ht="25.65" customHeight="1" x14ac:dyDescent="0.3">
      <c r="A3" s="295" t="s">
        <v>151</v>
      </c>
      <c r="B3" s="295"/>
      <c r="C3" s="295"/>
      <c r="D3" s="295"/>
      <c r="E3" s="295"/>
      <c r="F3" s="295"/>
      <c r="G3" s="295"/>
      <c r="H3" s="295"/>
    </row>
    <row r="4" spans="1:10" s="206" customFormat="1" ht="21.2" customHeight="1" x14ac:dyDescent="0.3">
      <c r="A4" s="273" t="s">
        <v>358</v>
      </c>
      <c r="B4" s="273"/>
      <c r="C4" s="273"/>
      <c r="D4" s="273"/>
      <c r="E4" s="273"/>
      <c r="F4" s="273"/>
      <c r="G4" s="273"/>
      <c r="H4" s="273"/>
    </row>
    <row r="5" spans="1:10" s="206" customFormat="1" ht="18.75" customHeight="1" x14ac:dyDescent="0.3">
      <c r="A5" s="207"/>
      <c r="B5" s="207"/>
      <c r="C5" s="333"/>
      <c r="D5" s="333"/>
      <c r="E5" s="333"/>
      <c r="G5" s="208" t="s">
        <v>152</v>
      </c>
      <c r="H5" s="209"/>
    </row>
    <row r="6" spans="1:10" s="211" customFormat="1" ht="24.05" customHeight="1" x14ac:dyDescent="0.3">
      <c r="A6" s="326" t="s">
        <v>359</v>
      </c>
      <c r="B6" s="326" t="s">
        <v>360</v>
      </c>
      <c r="C6" s="328" t="s">
        <v>153</v>
      </c>
      <c r="D6" s="330" t="s">
        <v>154</v>
      </c>
      <c r="E6" s="331"/>
      <c r="F6" s="331"/>
      <c r="G6" s="332"/>
      <c r="H6" s="210"/>
    </row>
    <row r="7" spans="1:10" s="211" customFormat="1" ht="54" customHeight="1" x14ac:dyDescent="0.3">
      <c r="A7" s="327"/>
      <c r="B7" s="327"/>
      <c r="C7" s="329"/>
      <c r="D7" s="212" t="s">
        <v>155</v>
      </c>
      <c r="E7" s="213" t="s">
        <v>156</v>
      </c>
      <c r="F7" s="212" t="s">
        <v>157</v>
      </c>
      <c r="G7" s="212" t="s">
        <v>361</v>
      </c>
      <c r="H7" s="212" t="s">
        <v>362</v>
      </c>
    </row>
    <row r="8" spans="1:10" s="217" customFormat="1" ht="25.2" customHeight="1" x14ac:dyDescent="0.3">
      <c r="A8" s="214">
        <v>252</v>
      </c>
      <c r="B8" s="214">
        <f>SUM(B9)</f>
        <v>294</v>
      </c>
      <c r="C8" s="215" t="s">
        <v>158</v>
      </c>
      <c r="D8" s="214">
        <f>SUM(E8:H8)</f>
        <v>288</v>
      </c>
      <c r="E8" s="214">
        <f>SUM(E9)</f>
        <v>0</v>
      </c>
      <c r="F8" s="214">
        <f>SUM(F9)</f>
        <v>288</v>
      </c>
      <c r="G8" s="214">
        <f>SUM(G9)</f>
        <v>0</v>
      </c>
      <c r="H8" s="216">
        <f>SUM(H9)</f>
        <v>0</v>
      </c>
      <c r="I8" s="217">
        <v>1</v>
      </c>
      <c r="J8" s="217" t="s">
        <v>159</v>
      </c>
    </row>
    <row r="9" spans="1:10" s="221" customFormat="1" ht="25.2" customHeight="1" x14ac:dyDescent="0.3">
      <c r="A9" s="218">
        <v>252</v>
      </c>
      <c r="B9" s="218">
        <v>294</v>
      </c>
      <c r="C9" s="219" t="s">
        <v>363</v>
      </c>
      <c r="D9" s="218">
        <f t="shared" ref="D9:D27" si="0">SUM(E9:H9)</f>
        <v>288</v>
      </c>
      <c r="E9" s="218">
        <v>0</v>
      </c>
      <c r="F9" s="218">
        <v>288</v>
      </c>
      <c r="G9" s="218">
        <v>0</v>
      </c>
      <c r="H9" s="220">
        <v>0</v>
      </c>
      <c r="I9" s="221">
        <v>11</v>
      </c>
      <c r="J9" s="221">
        <v>1</v>
      </c>
    </row>
    <row r="10" spans="1:10" s="217" customFormat="1" ht="25.2" customHeight="1" x14ac:dyDescent="0.3">
      <c r="A10" s="222">
        <v>628974</v>
      </c>
      <c r="B10" s="222">
        <f>SUM(B11:B17)</f>
        <v>808441</v>
      </c>
      <c r="C10" s="223" t="s">
        <v>160</v>
      </c>
      <c r="D10" s="222">
        <f t="shared" si="0"/>
        <v>777049</v>
      </c>
      <c r="E10" s="222">
        <f>SUMIF(J9:J1007, "2",E9:E1007)</f>
        <v>775349</v>
      </c>
      <c r="F10" s="222">
        <f>SUMIF(J9:J1007, "2",F9:F1007)</f>
        <v>1700</v>
      </c>
      <c r="G10" s="222">
        <f>SUMIF(J9:J1007, "2",G9:G1007)</f>
        <v>0</v>
      </c>
      <c r="H10" s="224">
        <f>SUMIF(J9:J1007, "2",H9:H1007)</f>
        <v>0</v>
      </c>
      <c r="I10" s="217">
        <v>2</v>
      </c>
      <c r="J10" s="217" t="s">
        <v>159</v>
      </c>
    </row>
    <row r="11" spans="1:10" s="221" customFormat="1" ht="25.2" hidden="1" customHeight="1" x14ac:dyDescent="0.3">
      <c r="A11" s="218">
        <v>0</v>
      </c>
      <c r="B11" s="218">
        <v>0</v>
      </c>
      <c r="C11" s="219" t="s">
        <v>364</v>
      </c>
      <c r="D11" s="218">
        <f t="shared" si="0"/>
        <v>0</v>
      </c>
      <c r="E11" s="218">
        <v>0</v>
      </c>
      <c r="F11" s="218">
        <v>0</v>
      </c>
      <c r="G11" s="218">
        <v>0</v>
      </c>
      <c r="H11" s="220">
        <v>0</v>
      </c>
      <c r="I11" s="221">
        <v>21</v>
      </c>
      <c r="J11" s="221">
        <v>2</v>
      </c>
    </row>
    <row r="12" spans="1:10" s="221" customFormat="1" ht="25.2" customHeight="1" x14ac:dyDescent="0.3">
      <c r="A12" s="218"/>
      <c r="B12" s="218">
        <v>0</v>
      </c>
      <c r="C12" s="219" t="s">
        <v>365</v>
      </c>
      <c r="D12" s="218">
        <f t="shared" si="0"/>
        <v>0</v>
      </c>
      <c r="E12" s="218">
        <v>0</v>
      </c>
      <c r="F12" s="218">
        <v>0</v>
      </c>
      <c r="G12" s="218">
        <v>0</v>
      </c>
      <c r="H12" s="220">
        <v>0</v>
      </c>
      <c r="I12" s="221">
        <v>22</v>
      </c>
      <c r="J12" s="221">
        <v>2</v>
      </c>
    </row>
    <row r="13" spans="1:10" s="221" customFormat="1" ht="25.2" customHeight="1" x14ac:dyDescent="0.3">
      <c r="A13" s="218">
        <v>342</v>
      </c>
      <c r="B13" s="218">
        <f>750-38</f>
        <v>712</v>
      </c>
      <c r="C13" s="219" t="s">
        <v>366</v>
      </c>
      <c r="D13" s="218">
        <f t="shared" si="0"/>
        <v>712</v>
      </c>
      <c r="E13" s="218">
        <f>750-38</f>
        <v>712</v>
      </c>
      <c r="F13" s="218">
        <v>0</v>
      </c>
      <c r="G13" s="218">
        <v>0</v>
      </c>
      <c r="H13" s="220">
        <v>0</v>
      </c>
      <c r="I13" s="221">
        <v>23</v>
      </c>
      <c r="J13" s="221">
        <v>2</v>
      </c>
    </row>
    <row r="14" spans="1:10" s="221" customFormat="1" ht="25.2" customHeight="1" x14ac:dyDescent="0.3">
      <c r="A14" s="218">
        <v>6</v>
      </c>
      <c r="B14" s="218">
        <v>0</v>
      </c>
      <c r="C14" s="219" t="s">
        <v>367</v>
      </c>
      <c r="D14" s="218">
        <f t="shared" si="0"/>
        <v>0</v>
      </c>
      <c r="E14" s="218">
        <v>0</v>
      </c>
      <c r="F14" s="218">
        <v>0</v>
      </c>
      <c r="G14" s="218">
        <v>0</v>
      </c>
      <c r="H14" s="220">
        <v>0</v>
      </c>
      <c r="I14" s="221">
        <v>24</v>
      </c>
      <c r="J14" s="221">
        <v>2</v>
      </c>
    </row>
    <row r="15" spans="1:10" s="221" customFormat="1" ht="25.2" customHeight="1" x14ac:dyDescent="0.3">
      <c r="A15" s="218">
        <v>0</v>
      </c>
      <c r="B15" s="218">
        <v>0</v>
      </c>
      <c r="C15" s="219" t="s">
        <v>368</v>
      </c>
      <c r="D15" s="218">
        <f t="shared" si="0"/>
        <v>0</v>
      </c>
      <c r="E15" s="218">
        <v>0</v>
      </c>
      <c r="F15" s="218">
        <v>0</v>
      </c>
      <c r="G15" s="218">
        <v>0</v>
      </c>
      <c r="H15" s="220">
        <v>0</v>
      </c>
      <c r="I15" s="221">
        <v>25</v>
      </c>
      <c r="J15" s="221">
        <v>2</v>
      </c>
    </row>
    <row r="16" spans="1:10" s="221" customFormat="1" ht="25.2" customHeight="1" x14ac:dyDescent="0.3">
      <c r="A16" s="218">
        <v>1680</v>
      </c>
      <c r="B16" s="218">
        <v>1700</v>
      </c>
      <c r="C16" s="219" t="s">
        <v>369</v>
      </c>
      <c r="D16" s="218">
        <f t="shared" si="0"/>
        <v>1700</v>
      </c>
      <c r="E16" s="218">
        <v>0</v>
      </c>
      <c r="F16" s="218">
        <v>1700</v>
      </c>
      <c r="G16" s="218">
        <v>0</v>
      </c>
      <c r="H16" s="220">
        <v>0</v>
      </c>
      <c r="I16" s="221">
        <v>27</v>
      </c>
      <c r="J16" s="221">
        <v>2</v>
      </c>
    </row>
    <row r="17" spans="1:10" s="221" customFormat="1" ht="25.2" customHeight="1" x14ac:dyDescent="0.3">
      <c r="A17" s="218">
        <v>626947</v>
      </c>
      <c r="B17" s="218">
        <f>842029-36000</f>
        <v>806029</v>
      </c>
      <c r="C17" s="219" t="s">
        <v>370</v>
      </c>
      <c r="D17" s="218">
        <f t="shared" si="0"/>
        <v>774637</v>
      </c>
      <c r="E17" s="218">
        <v>774637</v>
      </c>
      <c r="F17" s="218">
        <v>0</v>
      </c>
      <c r="G17" s="218">
        <v>0</v>
      </c>
      <c r="H17" s="220">
        <v>0</v>
      </c>
      <c r="I17" s="221">
        <v>28</v>
      </c>
      <c r="J17" s="221">
        <v>2</v>
      </c>
    </row>
    <row r="18" spans="1:10" s="217" customFormat="1" ht="25.2" customHeight="1" x14ac:dyDescent="0.3">
      <c r="A18" s="222">
        <v>0</v>
      </c>
      <c r="B18" s="222">
        <f>SUM(B19)</f>
        <v>0</v>
      </c>
      <c r="C18" s="223" t="s">
        <v>161</v>
      </c>
      <c r="D18" s="222">
        <f t="shared" si="0"/>
        <v>0</v>
      </c>
      <c r="E18" s="222">
        <f>SUM(E19)</f>
        <v>0</v>
      </c>
      <c r="F18" s="222">
        <f>SUM(F19)</f>
        <v>0</v>
      </c>
      <c r="G18" s="222">
        <f>SUM(G19)</f>
        <v>0</v>
      </c>
      <c r="H18" s="224">
        <f>SUM(H19)</f>
        <v>0</v>
      </c>
      <c r="I18" s="217">
        <v>3</v>
      </c>
      <c r="J18" s="217" t="s">
        <v>159</v>
      </c>
    </row>
    <row r="19" spans="1:10" s="221" customFormat="1" ht="25.2" customHeight="1" x14ac:dyDescent="0.3">
      <c r="A19" s="218"/>
      <c r="B19" s="218">
        <v>0</v>
      </c>
      <c r="C19" s="219" t="s">
        <v>371</v>
      </c>
      <c r="D19" s="218">
        <f t="shared" si="0"/>
        <v>0</v>
      </c>
      <c r="E19" s="218">
        <v>0</v>
      </c>
      <c r="F19" s="218">
        <v>0</v>
      </c>
      <c r="G19" s="218">
        <v>0</v>
      </c>
      <c r="H19" s="220">
        <v>0</v>
      </c>
      <c r="I19" s="221">
        <v>32</v>
      </c>
      <c r="J19" s="221">
        <v>3</v>
      </c>
    </row>
    <row r="20" spans="1:10" s="217" customFormat="1" ht="16.149999999999999" x14ac:dyDescent="0.3">
      <c r="A20" s="222">
        <v>2155055</v>
      </c>
      <c r="B20" s="222">
        <f>SUM(B21:B23)</f>
        <v>2172207</v>
      </c>
      <c r="C20" s="223" t="s">
        <v>162</v>
      </c>
      <c r="D20" s="222">
        <f t="shared" si="0"/>
        <v>2183772</v>
      </c>
      <c r="E20" s="222">
        <f>SUM(E21:E23)</f>
        <v>2183772</v>
      </c>
      <c r="F20" s="222">
        <f>SUM(F21:F23)</f>
        <v>0</v>
      </c>
      <c r="G20" s="222">
        <f>SUM(G21:G23)</f>
        <v>0</v>
      </c>
      <c r="H20" s="224">
        <f>SUM(H21:H23)</f>
        <v>0</v>
      </c>
      <c r="I20" s="217">
        <v>4</v>
      </c>
      <c r="J20" s="217" t="s">
        <v>159</v>
      </c>
    </row>
    <row r="21" spans="1:10" s="221" customFormat="1" ht="25.2" customHeight="1" x14ac:dyDescent="0.3">
      <c r="A21" s="218"/>
      <c r="B21" s="218">
        <v>0</v>
      </c>
      <c r="C21" s="219" t="s">
        <v>372</v>
      </c>
      <c r="D21" s="218">
        <f t="shared" si="0"/>
        <v>0</v>
      </c>
      <c r="E21" s="218">
        <v>0</v>
      </c>
      <c r="F21" s="218">
        <v>0</v>
      </c>
      <c r="G21" s="218">
        <v>0</v>
      </c>
      <c r="H21" s="220">
        <v>0</v>
      </c>
      <c r="I21" s="221">
        <v>42</v>
      </c>
      <c r="J21" s="221">
        <v>4</v>
      </c>
    </row>
    <row r="22" spans="1:10" s="221" customFormat="1" ht="32.25" x14ac:dyDescent="0.3">
      <c r="A22" s="218"/>
      <c r="B22" s="218">
        <v>0</v>
      </c>
      <c r="C22" s="225" t="s">
        <v>373</v>
      </c>
      <c r="D22" s="218">
        <f t="shared" si="0"/>
        <v>0</v>
      </c>
      <c r="E22" s="218">
        <v>0</v>
      </c>
      <c r="F22" s="218">
        <v>0</v>
      </c>
      <c r="G22" s="218">
        <v>0</v>
      </c>
      <c r="H22" s="220">
        <v>0</v>
      </c>
      <c r="I22" s="221">
        <v>43</v>
      </c>
      <c r="J22" s="221">
        <v>4</v>
      </c>
    </row>
    <row r="23" spans="1:10" s="221" customFormat="1" ht="30.25" customHeight="1" x14ac:dyDescent="0.3">
      <c r="A23" s="218">
        <v>2155055</v>
      </c>
      <c r="B23" s="218">
        <v>2172207</v>
      </c>
      <c r="C23" s="219" t="s">
        <v>374</v>
      </c>
      <c r="D23" s="218">
        <f t="shared" si="0"/>
        <v>2183772</v>
      </c>
      <c r="E23" s="218">
        <v>2183772</v>
      </c>
      <c r="F23" s="218">
        <v>0</v>
      </c>
      <c r="G23" s="218">
        <v>0</v>
      </c>
      <c r="H23" s="220">
        <v>0</v>
      </c>
      <c r="I23" s="221">
        <v>44</v>
      </c>
      <c r="J23" s="221">
        <v>4</v>
      </c>
    </row>
    <row r="24" spans="1:10" s="228" customFormat="1" ht="54" customHeight="1" x14ac:dyDescent="0.3">
      <c r="A24" s="65">
        <v>2349426</v>
      </c>
      <c r="B24" s="65">
        <f>SUM(B25:B25)</f>
        <v>2693157</v>
      </c>
      <c r="C24" s="226" t="s">
        <v>163</v>
      </c>
      <c r="D24" s="65">
        <f t="shared" si="0"/>
        <v>2803727</v>
      </c>
      <c r="E24" s="65">
        <f>SUM(E25:E25)</f>
        <v>2803727</v>
      </c>
      <c r="F24" s="65">
        <f>SUM(F25:F25)</f>
        <v>0</v>
      </c>
      <c r="G24" s="65">
        <f>SUM(G25:G25)</f>
        <v>0</v>
      </c>
      <c r="H24" s="227">
        <f>SUM(H25:H25)</f>
        <v>0</v>
      </c>
      <c r="I24" s="228">
        <v>7</v>
      </c>
      <c r="J24" s="228" t="s">
        <v>159</v>
      </c>
    </row>
    <row r="25" spans="1:10" s="221" customFormat="1" ht="25.2" customHeight="1" x14ac:dyDescent="0.3">
      <c r="A25" s="218">
        <v>2349426</v>
      </c>
      <c r="B25" s="218">
        <f>2694157-1000</f>
        <v>2693157</v>
      </c>
      <c r="C25" s="229" t="s">
        <v>375</v>
      </c>
      <c r="D25" s="218">
        <f t="shared" si="0"/>
        <v>2803727</v>
      </c>
      <c r="E25" s="218">
        <f>2819727-6000-10000</f>
        <v>2803727</v>
      </c>
      <c r="F25" s="218">
        <v>0</v>
      </c>
      <c r="G25" s="218">
        <v>0</v>
      </c>
      <c r="H25" s="220">
        <v>0</v>
      </c>
      <c r="I25" s="221">
        <v>73</v>
      </c>
      <c r="J25" s="221">
        <v>7</v>
      </c>
    </row>
    <row r="26" spans="1:10" s="217" customFormat="1" ht="25.2" customHeight="1" x14ac:dyDescent="0.3">
      <c r="A26" s="222">
        <v>7969</v>
      </c>
      <c r="B26" s="222">
        <f>B27</f>
        <v>0</v>
      </c>
      <c r="C26" s="223" t="s">
        <v>164</v>
      </c>
      <c r="D26" s="222">
        <f t="shared" si="0"/>
        <v>0</v>
      </c>
      <c r="E26" s="222">
        <f>SUMIF(J25:J1024, "9",E25:E1024)</f>
        <v>0</v>
      </c>
      <c r="F26" s="222">
        <f>SUMIF(J25:J1024, "9",F25:F1024)</f>
        <v>0</v>
      </c>
      <c r="G26" s="222">
        <f>SUMIF(J25:J1024, "9",G25:G1024)</f>
        <v>0</v>
      </c>
      <c r="H26" s="224">
        <f>SUMIF(J25:J1024, "9",H25:H1024)</f>
        <v>0</v>
      </c>
      <c r="I26" s="217">
        <v>9</v>
      </c>
      <c r="J26" s="217" t="s">
        <v>159</v>
      </c>
    </row>
    <row r="27" spans="1:10" s="221" customFormat="1" ht="25.2" customHeight="1" x14ac:dyDescent="0.3">
      <c r="A27" s="218">
        <v>7969</v>
      </c>
      <c r="B27" s="218">
        <v>0</v>
      </c>
      <c r="C27" s="219" t="s">
        <v>376</v>
      </c>
      <c r="D27" s="218">
        <f t="shared" si="0"/>
        <v>0</v>
      </c>
      <c r="E27" s="218">
        <v>0</v>
      </c>
      <c r="F27" s="218">
        <v>0</v>
      </c>
      <c r="G27" s="218">
        <v>0</v>
      </c>
      <c r="H27" s="220">
        <v>0</v>
      </c>
      <c r="I27" s="221">
        <v>91</v>
      </c>
      <c r="J27" s="221">
        <v>9</v>
      </c>
    </row>
    <row r="28" spans="1:10" s="221" customFormat="1" ht="25.2" customHeight="1" x14ac:dyDescent="0.3">
      <c r="A28" s="218"/>
      <c r="B28" s="218"/>
      <c r="C28" s="219"/>
      <c r="D28" s="218"/>
      <c r="E28" s="218"/>
      <c r="F28" s="218"/>
      <c r="G28" s="218"/>
      <c r="H28" s="220"/>
    </row>
    <row r="29" spans="1:10" s="217" customFormat="1" ht="25.2" customHeight="1" x14ac:dyDescent="0.3">
      <c r="A29" s="230">
        <v>5141676</v>
      </c>
      <c r="B29" s="230">
        <f>B8+B10+B18+B20+B24+B26</f>
        <v>5674099</v>
      </c>
      <c r="C29" s="231" t="s">
        <v>377</v>
      </c>
      <c r="D29" s="230">
        <f>SUM(E29:H29)</f>
        <v>5764836</v>
      </c>
      <c r="E29" s="230">
        <f>E8+E10+E18+E20+E24+E26</f>
        <v>5762848</v>
      </c>
      <c r="F29" s="230">
        <f>F8+F10+F20+F24+F26</f>
        <v>1988</v>
      </c>
      <c r="G29" s="230">
        <f>G8+G10+G20+G24+G26</f>
        <v>0</v>
      </c>
      <c r="H29" s="232">
        <f>H8+H10+H20+H24+H26</f>
        <v>0</v>
      </c>
    </row>
    <row r="30" spans="1:10" s="221" customFormat="1" ht="23.8" customHeight="1" x14ac:dyDescent="0.3">
      <c r="A30" s="233"/>
      <c r="B30" s="233"/>
      <c r="C30" s="234"/>
      <c r="D30" s="233"/>
      <c r="E30" s="233"/>
      <c r="F30" s="233"/>
      <c r="G30" s="233"/>
      <c r="H30" s="233"/>
    </row>
    <row r="31" spans="1:10" s="221" customFormat="1" ht="23.8" customHeight="1" x14ac:dyDescent="0.3">
      <c r="A31" s="233"/>
      <c r="B31" s="233"/>
      <c r="C31" s="234"/>
      <c r="D31" s="233"/>
      <c r="E31" s="233"/>
      <c r="F31" s="233"/>
      <c r="G31" s="233"/>
      <c r="H31" s="233"/>
    </row>
    <row r="32" spans="1:10" s="221" customFormat="1" ht="24.05" customHeight="1" x14ac:dyDescent="0.3">
      <c r="A32" s="233"/>
      <c r="B32" s="233"/>
      <c r="C32" s="234"/>
      <c r="D32" s="233"/>
      <c r="E32" s="233"/>
      <c r="F32" s="233"/>
      <c r="G32" s="233"/>
      <c r="H32" s="233"/>
    </row>
    <row r="33" spans="1:8" s="221" customFormat="1" ht="24.05" customHeight="1" x14ac:dyDescent="0.3">
      <c r="A33" s="233"/>
      <c r="B33" s="233"/>
      <c r="C33" s="234"/>
      <c r="D33" s="233"/>
      <c r="E33" s="233"/>
      <c r="F33" s="233"/>
      <c r="G33" s="233"/>
      <c r="H33" s="233"/>
    </row>
    <row r="34" spans="1:8" s="221" customFormat="1" ht="24.05" customHeight="1" x14ac:dyDescent="0.3">
      <c r="A34" s="235"/>
      <c r="B34" s="235"/>
      <c r="C34" s="236"/>
      <c r="D34" s="235"/>
      <c r="E34" s="235"/>
      <c r="F34" s="235"/>
      <c r="G34" s="235"/>
      <c r="H34" s="235"/>
    </row>
    <row r="35" spans="1:8" s="221" customFormat="1" ht="24.05" customHeight="1" x14ac:dyDescent="0.3">
      <c r="A35" s="235"/>
      <c r="B35" s="235"/>
      <c r="C35" s="236"/>
      <c r="D35" s="235"/>
      <c r="E35" s="235"/>
      <c r="F35" s="235"/>
      <c r="G35" s="235"/>
      <c r="H35" s="235"/>
    </row>
    <row r="36" spans="1:8" s="221" customFormat="1" ht="24.05" customHeight="1" x14ac:dyDescent="0.3">
      <c r="A36" s="235"/>
      <c r="B36" s="235"/>
      <c r="C36" s="236"/>
      <c r="D36" s="235"/>
      <c r="E36" s="235"/>
      <c r="F36" s="235"/>
      <c r="G36" s="235"/>
      <c r="H36" s="235"/>
    </row>
    <row r="37" spans="1:8" s="221" customFormat="1" ht="24.05" customHeight="1" x14ac:dyDescent="0.3">
      <c r="A37" s="235"/>
      <c r="B37" s="235"/>
      <c r="C37" s="236"/>
      <c r="D37" s="235"/>
      <c r="E37" s="235"/>
      <c r="F37" s="235"/>
      <c r="G37" s="235"/>
      <c r="H37" s="235"/>
    </row>
    <row r="38" spans="1:8" s="221" customFormat="1" ht="24.05" customHeight="1" x14ac:dyDescent="0.3">
      <c r="A38" s="235"/>
      <c r="B38" s="235"/>
      <c r="C38" s="236"/>
      <c r="D38" s="235"/>
      <c r="E38" s="235"/>
      <c r="F38" s="235"/>
      <c r="G38" s="235"/>
      <c r="H38" s="235"/>
    </row>
    <row r="39" spans="1:8" s="221" customFormat="1" ht="24.05" customHeight="1" x14ac:dyDescent="0.3">
      <c r="A39" s="235"/>
      <c r="B39" s="235"/>
      <c r="C39" s="236"/>
      <c r="D39" s="235"/>
      <c r="E39" s="235"/>
      <c r="F39" s="235"/>
      <c r="G39" s="235"/>
      <c r="H39" s="235"/>
    </row>
    <row r="40" spans="1:8" s="221" customFormat="1" ht="24.05" customHeight="1" x14ac:dyDescent="0.3">
      <c r="A40" s="235"/>
      <c r="B40" s="235"/>
      <c r="C40" s="236"/>
      <c r="D40" s="235"/>
      <c r="E40" s="235"/>
      <c r="F40" s="235"/>
      <c r="G40" s="235"/>
      <c r="H40" s="235"/>
    </row>
    <row r="41" spans="1:8" s="221" customFormat="1" ht="24.05" customHeight="1" x14ac:dyDescent="0.3">
      <c r="A41" s="235"/>
      <c r="B41" s="235"/>
      <c r="C41" s="236"/>
      <c r="D41" s="235"/>
      <c r="E41" s="235"/>
      <c r="F41" s="235"/>
      <c r="G41" s="235"/>
      <c r="H41" s="235"/>
    </row>
    <row r="42" spans="1:8" s="221" customFormat="1" ht="24.05" customHeight="1" x14ac:dyDescent="0.3">
      <c r="A42" s="235"/>
      <c r="B42" s="235"/>
      <c r="C42" s="236"/>
      <c r="D42" s="235"/>
      <c r="E42" s="235"/>
      <c r="F42" s="235"/>
      <c r="G42" s="235"/>
      <c r="H42" s="235"/>
    </row>
    <row r="43" spans="1:8" s="221" customFormat="1" ht="24.05" customHeight="1" x14ac:dyDescent="0.3">
      <c r="A43" s="235"/>
      <c r="B43" s="235"/>
      <c r="C43" s="236"/>
      <c r="D43" s="235"/>
      <c r="E43" s="235"/>
      <c r="F43" s="235"/>
      <c r="G43" s="235"/>
      <c r="H43" s="235"/>
    </row>
    <row r="44" spans="1:8" s="221" customFormat="1" ht="24.05" customHeight="1" x14ac:dyDescent="0.3">
      <c r="A44" s="235"/>
      <c r="B44" s="235"/>
      <c r="C44" s="236"/>
      <c r="D44" s="235"/>
      <c r="E44" s="235"/>
      <c r="F44" s="235"/>
      <c r="G44" s="235"/>
      <c r="H44" s="235"/>
    </row>
    <row r="45" spans="1:8" s="221" customFormat="1" ht="24.05" customHeight="1" x14ac:dyDescent="0.3">
      <c r="A45" s="235"/>
      <c r="B45" s="235"/>
      <c r="C45" s="236"/>
      <c r="D45" s="235"/>
      <c r="E45" s="235"/>
      <c r="F45" s="235"/>
      <c r="G45" s="235"/>
      <c r="H45" s="235"/>
    </row>
    <row r="46" spans="1:8" s="221" customFormat="1" ht="24.05" customHeight="1" x14ac:dyDescent="0.3">
      <c r="A46" s="235"/>
      <c r="B46" s="235"/>
      <c r="C46" s="236"/>
      <c r="D46" s="235"/>
      <c r="E46" s="235"/>
      <c r="F46" s="235"/>
      <c r="G46" s="235"/>
      <c r="H46" s="235"/>
    </row>
    <row r="47" spans="1:8" s="221" customFormat="1" ht="24.05" customHeight="1" x14ac:dyDescent="0.3">
      <c r="A47" s="235"/>
      <c r="B47" s="235"/>
      <c r="C47" s="236"/>
      <c r="D47" s="235"/>
      <c r="E47" s="235"/>
      <c r="F47" s="235"/>
      <c r="G47" s="235"/>
      <c r="H47" s="235"/>
    </row>
    <row r="48" spans="1:8" s="221" customFormat="1" ht="24.05" customHeight="1" x14ac:dyDescent="0.3">
      <c r="A48" s="235"/>
      <c r="B48" s="235"/>
      <c r="C48" s="236"/>
      <c r="D48" s="235"/>
      <c r="E48" s="235"/>
      <c r="F48" s="235"/>
      <c r="G48" s="235"/>
      <c r="H48" s="235"/>
    </row>
    <row r="49" spans="1:8" s="221" customFormat="1" ht="24.05" customHeight="1" x14ac:dyDescent="0.3">
      <c r="A49" s="235"/>
      <c r="B49" s="235"/>
      <c r="C49" s="236"/>
      <c r="D49" s="235"/>
      <c r="E49" s="235"/>
      <c r="F49" s="235"/>
      <c r="G49" s="235"/>
      <c r="H49" s="235"/>
    </row>
    <row r="50" spans="1:8" s="221" customFormat="1" ht="24.05" customHeight="1" x14ac:dyDescent="0.3">
      <c r="A50" s="235"/>
      <c r="B50" s="235"/>
      <c r="C50" s="236"/>
      <c r="D50" s="235"/>
      <c r="E50" s="235"/>
      <c r="F50" s="235"/>
      <c r="G50" s="235"/>
      <c r="H50" s="235"/>
    </row>
    <row r="51" spans="1:8" s="221" customFormat="1" ht="24.05" customHeight="1" x14ac:dyDescent="0.3">
      <c r="A51" s="235"/>
      <c r="B51" s="235"/>
      <c r="C51" s="236"/>
      <c r="D51" s="235"/>
      <c r="E51" s="235"/>
      <c r="F51" s="235"/>
      <c r="G51" s="235"/>
      <c r="H51" s="235"/>
    </row>
    <row r="52" spans="1:8" s="221" customFormat="1" ht="24.05" customHeight="1" x14ac:dyDescent="0.3">
      <c r="A52" s="235"/>
      <c r="B52" s="235"/>
      <c r="C52" s="236"/>
      <c r="D52" s="235"/>
      <c r="E52" s="235"/>
      <c r="F52" s="235"/>
      <c r="G52" s="235"/>
      <c r="H52" s="235"/>
    </row>
    <row r="53" spans="1:8" s="221" customFormat="1" ht="24.05" customHeight="1" x14ac:dyDescent="0.3">
      <c r="A53" s="235"/>
      <c r="B53" s="235"/>
      <c r="C53" s="236"/>
      <c r="D53" s="235"/>
      <c r="E53" s="235"/>
      <c r="F53" s="235"/>
      <c r="G53" s="235"/>
      <c r="H53" s="235"/>
    </row>
    <row r="54" spans="1:8" s="221" customFormat="1" ht="24.05" customHeight="1" x14ac:dyDescent="0.3">
      <c r="A54" s="235"/>
      <c r="B54" s="235"/>
      <c r="C54" s="236"/>
      <c r="D54" s="235"/>
      <c r="E54" s="235"/>
      <c r="F54" s="235"/>
      <c r="G54" s="235"/>
      <c r="H54" s="235"/>
    </row>
    <row r="55" spans="1:8" s="221" customFormat="1" ht="24.05" customHeight="1" x14ac:dyDescent="0.3">
      <c r="A55" s="235"/>
      <c r="B55" s="235"/>
      <c r="C55" s="236"/>
      <c r="D55" s="235"/>
      <c r="E55" s="235"/>
      <c r="F55" s="235"/>
      <c r="G55" s="235"/>
      <c r="H55" s="235"/>
    </row>
    <row r="56" spans="1:8" s="221" customFormat="1" ht="24.05" customHeight="1" x14ac:dyDescent="0.3">
      <c r="A56" s="235"/>
      <c r="B56" s="235"/>
      <c r="C56" s="236"/>
      <c r="D56" s="235"/>
      <c r="E56" s="235"/>
      <c r="F56" s="235"/>
      <c r="G56" s="235"/>
      <c r="H56" s="235"/>
    </row>
    <row r="57" spans="1:8" s="221" customFormat="1" ht="24.05" customHeight="1" x14ac:dyDescent="0.3">
      <c r="A57" s="235"/>
      <c r="B57" s="235"/>
      <c r="C57" s="236"/>
      <c r="D57" s="235"/>
      <c r="E57" s="235"/>
      <c r="F57" s="235"/>
      <c r="G57" s="235"/>
      <c r="H57" s="235"/>
    </row>
    <row r="58" spans="1:8" s="221" customFormat="1" ht="24.05" customHeight="1" x14ac:dyDescent="0.3">
      <c r="A58" s="235"/>
      <c r="B58" s="235"/>
      <c r="C58" s="236"/>
      <c r="D58" s="235"/>
      <c r="E58" s="235"/>
      <c r="F58" s="235"/>
      <c r="G58" s="235"/>
      <c r="H58" s="235"/>
    </row>
    <row r="59" spans="1:8" s="221" customFormat="1" ht="24.05" customHeight="1" x14ac:dyDescent="0.3">
      <c r="A59" s="235"/>
      <c r="B59" s="235"/>
      <c r="C59" s="236"/>
      <c r="D59" s="235"/>
      <c r="E59" s="235"/>
      <c r="F59" s="235"/>
      <c r="G59" s="235"/>
      <c r="H59" s="235"/>
    </row>
    <row r="60" spans="1:8" s="221" customFormat="1" ht="24.05" customHeight="1" x14ac:dyDescent="0.3">
      <c r="A60" s="235"/>
      <c r="B60" s="235"/>
      <c r="C60" s="236"/>
      <c r="D60" s="235"/>
      <c r="E60" s="235"/>
      <c r="F60" s="235"/>
      <c r="G60" s="235"/>
      <c r="H60" s="235"/>
    </row>
    <row r="61" spans="1:8" s="221" customFormat="1" ht="24.05" customHeight="1" x14ac:dyDescent="0.3">
      <c r="A61" s="235"/>
      <c r="B61" s="235"/>
      <c r="C61" s="236"/>
      <c r="D61" s="235"/>
      <c r="E61" s="235"/>
      <c r="F61" s="235"/>
      <c r="G61" s="235"/>
      <c r="H61" s="235"/>
    </row>
    <row r="62" spans="1:8" s="221" customFormat="1" ht="24.05" customHeight="1" x14ac:dyDescent="0.3">
      <c r="A62" s="235"/>
      <c r="B62" s="235"/>
      <c r="C62" s="236"/>
      <c r="D62" s="235"/>
      <c r="E62" s="235"/>
      <c r="F62" s="235"/>
      <c r="G62" s="235"/>
      <c r="H62" s="235"/>
    </row>
    <row r="63" spans="1:8" s="221" customFormat="1" ht="24.05" customHeight="1" x14ac:dyDescent="0.3">
      <c r="A63" s="235"/>
      <c r="B63" s="235"/>
      <c r="C63" s="236"/>
      <c r="D63" s="235"/>
      <c r="E63" s="235"/>
      <c r="F63" s="235"/>
      <c r="G63" s="235"/>
      <c r="H63" s="235"/>
    </row>
    <row r="64" spans="1:8" s="221" customFormat="1" ht="24.05" customHeight="1" x14ac:dyDescent="0.3">
      <c r="A64" s="235"/>
      <c r="B64" s="235"/>
      <c r="C64" s="236"/>
      <c r="D64" s="235"/>
      <c r="E64" s="235"/>
      <c r="F64" s="235"/>
      <c r="G64" s="235"/>
      <c r="H64" s="235"/>
    </row>
    <row r="65" spans="1:8" s="221" customFormat="1" ht="24.05" customHeight="1" x14ac:dyDescent="0.3">
      <c r="A65" s="235"/>
      <c r="B65" s="235"/>
      <c r="C65" s="236"/>
      <c r="D65" s="235"/>
      <c r="E65" s="235"/>
      <c r="F65" s="235"/>
      <c r="G65" s="235"/>
      <c r="H65" s="235"/>
    </row>
    <row r="66" spans="1:8" s="221" customFormat="1" ht="24.05" customHeight="1" x14ac:dyDescent="0.3">
      <c r="A66" s="235"/>
      <c r="B66" s="235"/>
      <c r="C66" s="236"/>
      <c r="D66" s="235"/>
      <c r="E66" s="235"/>
      <c r="F66" s="235"/>
      <c r="G66" s="235"/>
      <c r="H66" s="235"/>
    </row>
    <row r="67" spans="1:8" s="221" customFormat="1" ht="24.05" customHeight="1" x14ac:dyDescent="0.3">
      <c r="A67" s="235"/>
      <c r="B67" s="235"/>
      <c r="C67" s="236"/>
      <c r="D67" s="235"/>
      <c r="E67" s="235"/>
      <c r="F67" s="235"/>
      <c r="G67" s="235"/>
      <c r="H67" s="235"/>
    </row>
    <row r="68" spans="1:8" s="221" customFormat="1" ht="24.05" customHeight="1" x14ac:dyDescent="0.3">
      <c r="A68" s="235"/>
      <c r="B68" s="235"/>
      <c r="C68" s="236"/>
      <c r="D68" s="235"/>
      <c r="E68" s="235"/>
      <c r="F68" s="235"/>
      <c r="G68" s="235"/>
      <c r="H68" s="235"/>
    </row>
    <row r="69" spans="1:8" s="221" customFormat="1" ht="24.05" customHeight="1" x14ac:dyDescent="0.3">
      <c r="A69" s="235"/>
      <c r="B69" s="235"/>
      <c r="C69" s="236"/>
      <c r="D69" s="235"/>
      <c r="E69" s="235"/>
      <c r="F69" s="235"/>
      <c r="G69" s="235"/>
      <c r="H69" s="235"/>
    </row>
    <row r="70" spans="1:8" s="221" customFormat="1" ht="24.05" customHeight="1" x14ac:dyDescent="0.3">
      <c r="A70" s="235"/>
      <c r="B70" s="235"/>
      <c r="C70" s="236"/>
      <c r="D70" s="235"/>
      <c r="E70" s="235"/>
      <c r="F70" s="235"/>
      <c r="G70" s="235"/>
      <c r="H70" s="235"/>
    </row>
    <row r="71" spans="1:8" s="221" customFormat="1" ht="24.05" customHeight="1" x14ac:dyDescent="0.3">
      <c r="A71" s="235"/>
      <c r="B71" s="235"/>
      <c r="C71" s="236"/>
      <c r="D71" s="235"/>
      <c r="E71" s="235"/>
      <c r="F71" s="235"/>
      <c r="G71" s="235"/>
      <c r="H71" s="235"/>
    </row>
    <row r="72" spans="1:8" s="221" customFormat="1" ht="24.05" customHeight="1" x14ac:dyDescent="0.3">
      <c r="A72" s="235"/>
      <c r="B72" s="235"/>
      <c r="C72" s="236"/>
      <c r="D72" s="235"/>
      <c r="E72" s="235"/>
      <c r="F72" s="235"/>
      <c r="G72" s="235"/>
      <c r="H72" s="235"/>
    </row>
    <row r="73" spans="1:8" s="221" customFormat="1" ht="24.05" customHeight="1" x14ac:dyDescent="0.3">
      <c r="A73" s="235"/>
      <c r="B73" s="235"/>
      <c r="C73" s="236"/>
      <c r="D73" s="235"/>
      <c r="E73" s="235"/>
      <c r="F73" s="235"/>
      <c r="G73" s="235"/>
      <c r="H73" s="235"/>
    </row>
    <row r="74" spans="1:8" s="221" customFormat="1" ht="24.05" customHeight="1" x14ac:dyDescent="0.3">
      <c r="A74" s="235"/>
      <c r="B74" s="235"/>
      <c r="C74" s="236"/>
      <c r="D74" s="235"/>
      <c r="E74" s="235"/>
      <c r="F74" s="235"/>
      <c r="G74" s="235"/>
      <c r="H74" s="235"/>
    </row>
    <row r="75" spans="1:8" s="221" customFormat="1" ht="24.05" customHeight="1" x14ac:dyDescent="0.3">
      <c r="A75" s="235"/>
      <c r="B75" s="235"/>
      <c r="C75" s="236"/>
      <c r="D75" s="235"/>
      <c r="E75" s="235"/>
      <c r="F75" s="235"/>
      <c r="G75" s="235"/>
      <c r="H75" s="235"/>
    </row>
  </sheetData>
  <mergeCells count="9">
    <mergeCell ref="A6:A7"/>
    <mergeCell ref="B6:B7"/>
    <mergeCell ref="C6:C7"/>
    <mergeCell ref="D6:G6"/>
    <mergeCell ref="A1:H1"/>
    <mergeCell ref="A2:H2"/>
    <mergeCell ref="A3:H3"/>
    <mergeCell ref="A4:H4"/>
    <mergeCell ref="C5:E5"/>
  </mergeCells>
  <phoneticPr fontId="4" type="noConversion"/>
  <printOptions horizontalCentered="1"/>
  <pageMargins left="0.59055118110236227" right="0.59055118110236227" top="0.59055118110236227" bottom="0.59055118110236227" header="0.39370078740157483" footer="0.39370078740157483"/>
  <pageSetup paperSize="9" firstPageNumber="18" orientation="portrait" useFirstPageNumber="1" r:id="rId1"/>
  <headerFooter alignWithMargins="0">
    <oddFooter>&amp;C&amp;"Times New Roman,標準"3-&amp;P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tabSelected="1" view="pageBreakPreview" zoomScaleNormal="100" workbookViewId="0">
      <selection activeCell="A7" sqref="A7"/>
    </sheetView>
  </sheetViews>
  <sheetFormatPr defaultColWidth="9" defaultRowHeight="16.149999999999999" x14ac:dyDescent="0.3"/>
  <cols>
    <col min="1" max="1" width="18.6328125" style="41" customWidth="1"/>
    <col min="2" max="2" width="12.453125" style="41" customWidth="1"/>
    <col min="3" max="3" width="10.6328125" style="41" customWidth="1"/>
    <col min="4" max="4" width="11.26953125" style="41" customWidth="1"/>
    <col min="5" max="5" width="12.6328125" style="41" customWidth="1"/>
    <col min="6" max="6" width="17.08984375" style="41" customWidth="1"/>
    <col min="7" max="16384" width="9" style="41"/>
  </cols>
  <sheetData>
    <row r="1" spans="1:6" ht="24.2" x14ac:dyDescent="0.45">
      <c r="A1" s="270" t="s">
        <v>45</v>
      </c>
      <c r="B1" s="288"/>
      <c r="C1" s="288"/>
      <c r="D1" s="288"/>
      <c r="E1" s="288"/>
      <c r="F1" s="288"/>
    </row>
    <row r="2" spans="1:6" ht="24.2" x14ac:dyDescent="0.45">
      <c r="A2" s="270" t="s">
        <v>53</v>
      </c>
      <c r="B2" s="288"/>
      <c r="C2" s="288"/>
      <c r="D2" s="288"/>
      <c r="E2" s="288"/>
      <c r="F2" s="288"/>
    </row>
    <row r="3" spans="1:6" ht="24.2" x14ac:dyDescent="0.45">
      <c r="A3" s="271" t="s">
        <v>165</v>
      </c>
      <c r="B3" s="288"/>
      <c r="C3" s="288"/>
      <c r="D3" s="288"/>
      <c r="E3" s="288"/>
      <c r="F3" s="288"/>
    </row>
    <row r="4" spans="1:6" x14ac:dyDescent="0.3">
      <c r="A4" s="334" t="s">
        <v>54</v>
      </c>
      <c r="B4" s="335"/>
      <c r="C4" s="335"/>
      <c r="D4" s="335"/>
      <c r="E4" s="335"/>
      <c r="F4" s="335"/>
    </row>
    <row r="5" spans="1:6" ht="19.600000000000001" x14ac:dyDescent="0.4">
      <c r="A5" s="238" t="s">
        <v>166</v>
      </c>
      <c r="B5" s="335"/>
      <c r="C5" s="335"/>
      <c r="D5" s="335"/>
      <c r="E5" s="335"/>
      <c r="F5" s="43" t="s">
        <v>167</v>
      </c>
    </row>
    <row r="6" spans="1:6" ht="30.25" customHeight="1" x14ac:dyDescent="0.3">
      <c r="A6" s="116" t="s">
        <v>168</v>
      </c>
      <c r="B6" s="116" t="s">
        <v>169</v>
      </c>
      <c r="C6" s="116" t="s">
        <v>170</v>
      </c>
      <c r="D6" s="116" t="s">
        <v>171</v>
      </c>
      <c r="E6" s="116" t="s">
        <v>172</v>
      </c>
      <c r="F6" s="116" t="s">
        <v>173</v>
      </c>
    </row>
    <row r="7" spans="1:6" ht="30.25" customHeight="1" x14ac:dyDescent="0.3">
      <c r="A7" s="239" t="s">
        <v>174</v>
      </c>
      <c r="B7" s="240">
        <f>SUM(B8:B12)</f>
        <v>26943</v>
      </c>
      <c r="C7" s="240">
        <f>SUM(C8:C12)</f>
        <v>0</v>
      </c>
      <c r="D7" s="240">
        <f>SUM(D8:D12)</f>
        <v>0</v>
      </c>
      <c r="E7" s="240">
        <f>B7+C7-D7</f>
        <v>26943</v>
      </c>
      <c r="F7" s="241"/>
    </row>
    <row r="8" spans="1:6" ht="30.25" customHeight="1" x14ac:dyDescent="0.3">
      <c r="A8" s="242" t="s">
        <v>175</v>
      </c>
      <c r="B8" s="220">
        <v>21133</v>
      </c>
      <c r="C8" s="243">
        <v>0</v>
      </c>
      <c r="D8" s="243">
        <v>0</v>
      </c>
      <c r="E8" s="220">
        <f t="shared" ref="E8:E17" si="0">B8+C8-D8</f>
        <v>21133</v>
      </c>
      <c r="F8" s="244"/>
    </row>
    <row r="9" spans="1:6" ht="30.25" customHeight="1" x14ac:dyDescent="0.3">
      <c r="A9" s="242" t="s">
        <v>176</v>
      </c>
      <c r="B9" s="220">
        <v>43</v>
      </c>
      <c r="C9" s="243">
        <v>0</v>
      </c>
      <c r="D9" s="243">
        <v>0</v>
      </c>
      <c r="E9" s="220">
        <f t="shared" si="0"/>
        <v>43</v>
      </c>
      <c r="F9" s="244"/>
    </row>
    <row r="10" spans="1:6" ht="30.25" customHeight="1" x14ac:dyDescent="0.3">
      <c r="A10" s="242" t="s">
        <v>177</v>
      </c>
      <c r="B10" s="220">
        <v>822</v>
      </c>
      <c r="C10" s="243">
        <v>0</v>
      </c>
      <c r="D10" s="243">
        <v>0</v>
      </c>
      <c r="E10" s="220">
        <f t="shared" si="0"/>
        <v>822</v>
      </c>
      <c r="F10" s="244"/>
    </row>
    <row r="11" spans="1:6" ht="30.25" customHeight="1" x14ac:dyDescent="0.3">
      <c r="A11" s="242" t="s">
        <v>178</v>
      </c>
      <c r="B11" s="220">
        <v>4945</v>
      </c>
      <c r="C11" s="243">
        <v>0</v>
      </c>
      <c r="D11" s="243">
        <v>0</v>
      </c>
      <c r="E11" s="220">
        <f t="shared" si="0"/>
        <v>4945</v>
      </c>
      <c r="F11" s="244"/>
    </row>
    <row r="12" spans="1:6" ht="30.25" hidden="1" customHeight="1" x14ac:dyDescent="0.3">
      <c r="A12" s="242" t="s">
        <v>179</v>
      </c>
      <c r="B12" s="220">
        <v>0</v>
      </c>
      <c r="C12" s="220">
        <v>0</v>
      </c>
      <c r="D12" s="220">
        <v>0</v>
      </c>
      <c r="E12" s="220">
        <f t="shared" si="0"/>
        <v>0</v>
      </c>
      <c r="F12" s="244"/>
    </row>
    <row r="13" spans="1:6" ht="30.25" customHeight="1" x14ac:dyDescent="0.3">
      <c r="A13" s="242" t="s">
        <v>180</v>
      </c>
      <c r="B13" s="220">
        <f>B7</f>
        <v>26943</v>
      </c>
      <c r="C13" s="220">
        <f>C7</f>
        <v>0</v>
      </c>
      <c r="D13" s="220">
        <f>D7</f>
        <v>0</v>
      </c>
      <c r="E13" s="220">
        <f t="shared" si="0"/>
        <v>26943</v>
      </c>
      <c r="F13" s="244"/>
    </row>
    <row r="14" spans="1:6" ht="30.25" customHeight="1" x14ac:dyDescent="0.3">
      <c r="A14" s="245"/>
      <c r="B14" s="220"/>
      <c r="C14" s="220"/>
      <c r="D14" s="220"/>
      <c r="E14" s="220"/>
      <c r="F14" s="244"/>
    </row>
    <row r="15" spans="1:6" ht="30.25" customHeight="1" x14ac:dyDescent="0.3">
      <c r="A15" s="246" t="s">
        <v>181</v>
      </c>
      <c r="B15" s="220">
        <f>SUM(B16)</f>
        <v>0</v>
      </c>
      <c r="C15" s="220">
        <f>SUM(C16)</f>
        <v>0</v>
      </c>
      <c r="D15" s="220">
        <f>SUM(D16)</f>
        <v>0</v>
      </c>
      <c r="E15" s="220">
        <f t="shared" si="0"/>
        <v>0</v>
      </c>
      <c r="F15" s="244"/>
    </row>
    <row r="16" spans="1:6" ht="30.25" customHeight="1" x14ac:dyDescent="0.3">
      <c r="A16" s="246" t="s">
        <v>182</v>
      </c>
      <c r="B16" s="220">
        <v>0</v>
      </c>
      <c r="C16" s="220">
        <v>0</v>
      </c>
      <c r="D16" s="220">
        <v>0</v>
      </c>
      <c r="E16" s="220">
        <f t="shared" si="0"/>
        <v>0</v>
      </c>
      <c r="F16" s="244"/>
    </row>
    <row r="17" spans="1:6" ht="30.25" customHeight="1" x14ac:dyDescent="0.3">
      <c r="A17" s="246" t="s">
        <v>183</v>
      </c>
      <c r="B17" s="220">
        <f>SUM(B15)</f>
        <v>0</v>
      </c>
      <c r="C17" s="220">
        <v>0</v>
      </c>
      <c r="D17" s="220">
        <v>0</v>
      </c>
      <c r="E17" s="220">
        <f t="shared" si="0"/>
        <v>0</v>
      </c>
      <c r="F17" s="244"/>
    </row>
    <row r="18" spans="1:6" ht="30.25" customHeight="1" x14ac:dyDescent="0.3">
      <c r="A18" s="247"/>
      <c r="B18" s="125"/>
      <c r="C18" s="125"/>
      <c r="D18" s="125"/>
      <c r="E18" s="125"/>
      <c r="F18" s="244"/>
    </row>
    <row r="19" spans="1:6" ht="30.25" customHeight="1" x14ac:dyDescent="0.3">
      <c r="A19" s="247"/>
      <c r="B19" s="125"/>
      <c r="C19" s="125"/>
      <c r="D19" s="125"/>
      <c r="E19" s="125"/>
      <c r="F19" s="244"/>
    </row>
    <row r="20" spans="1:6" ht="30.25" customHeight="1" x14ac:dyDescent="0.3">
      <c r="A20" s="247"/>
      <c r="B20" s="125"/>
      <c r="C20" s="125"/>
      <c r="D20" s="125"/>
      <c r="E20" s="125"/>
      <c r="F20" s="244"/>
    </row>
    <row r="21" spans="1:6" ht="30.25" customHeight="1" x14ac:dyDescent="0.3">
      <c r="A21" s="247"/>
      <c r="B21" s="125"/>
      <c r="C21" s="125"/>
      <c r="D21" s="125"/>
      <c r="E21" s="125"/>
      <c r="F21" s="244"/>
    </row>
    <row r="22" spans="1:6" ht="30.25" customHeight="1" x14ac:dyDescent="0.3">
      <c r="A22" s="247"/>
      <c r="B22" s="125"/>
      <c r="C22" s="125"/>
      <c r="D22" s="125"/>
      <c r="E22" s="125"/>
      <c r="F22" s="244"/>
    </row>
    <row r="23" spans="1:6" ht="30.25" customHeight="1" x14ac:dyDescent="0.3">
      <c r="A23" s="247"/>
      <c r="B23" s="125"/>
      <c r="C23" s="125"/>
      <c r="D23" s="125"/>
      <c r="E23" s="125"/>
      <c r="F23" s="244"/>
    </row>
    <row r="24" spans="1:6" ht="30.25" customHeight="1" x14ac:dyDescent="0.3">
      <c r="A24" s="247"/>
      <c r="B24" s="125"/>
      <c r="C24" s="125"/>
      <c r="D24" s="125"/>
      <c r="E24" s="125"/>
      <c r="F24" s="244"/>
    </row>
    <row r="25" spans="1:6" ht="30.25" customHeight="1" x14ac:dyDescent="0.3">
      <c r="A25" s="247"/>
      <c r="B25" s="125"/>
      <c r="C25" s="125"/>
      <c r="D25" s="125"/>
      <c r="E25" s="125"/>
      <c r="F25" s="244"/>
    </row>
    <row r="26" spans="1:6" ht="30.25" customHeight="1" x14ac:dyDescent="0.3">
      <c r="A26" s="247"/>
      <c r="B26" s="125"/>
      <c r="C26" s="125"/>
      <c r="D26" s="125"/>
      <c r="E26" s="125"/>
      <c r="F26" s="244"/>
    </row>
    <row r="27" spans="1:6" ht="30.25" customHeight="1" x14ac:dyDescent="0.3">
      <c r="A27" s="248"/>
      <c r="B27" s="249"/>
      <c r="C27" s="249"/>
      <c r="D27" s="249"/>
      <c r="E27" s="249"/>
      <c r="F27" s="250"/>
    </row>
    <row r="28" spans="1:6" ht="28.25" x14ac:dyDescent="0.55000000000000004">
      <c r="A28" s="251"/>
      <c r="B28" s="252"/>
      <c r="C28" s="252"/>
      <c r="D28" s="252"/>
      <c r="E28" s="252"/>
    </row>
    <row r="29" spans="1:6" ht="28.25" x14ac:dyDescent="0.55000000000000004">
      <c r="A29" s="253"/>
      <c r="B29" s="252"/>
      <c r="C29" s="252"/>
      <c r="D29" s="252"/>
      <c r="E29" s="252"/>
    </row>
    <row r="30" spans="1:6" ht="19.600000000000001" x14ac:dyDescent="0.4">
      <c r="A30" s="238"/>
      <c r="B30" s="252"/>
      <c r="C30" s="252"/>
      <c r="D30" s="252"/>
      <c r="E30" s="252"/>
    </row>
    <row r="31" spans="1:6" ht="19.600000000000001" x14ac:dyDescent="0.3">
      <c r="A31" s="254"/>
      <c r="B31" s="254"/>
      <c r="C31" s="254"/>
      <c r="D31" s="255"/>
      <c r="E31" s="252"/>
    </row>
    <row r="32" spans="1:6" ht="19.600000000000001" x14ac:dyDescent="0.3">
      <c r="A32" s="256"/>
      <c r="B32" s="256"/>
      <c r="C32" s="254"/>
      <c r="D32" s="252"/>
      <c r="E32" s="252"/>
    </row>
    <row r="33" spans="1:5" x14ac:dyDescent="0.3">
      <c r="A33" s="257"/>
      <c r="B33" s="131"/>
      <c r="C33" s="257"/>
      <c r="D33" s="257"/>
      <c r="E33" s="257"/>
    </row>
    <row r="34" spans="1:5" x14ac:dyDescent="0.3">
      <c r="A34" s="257"/>
      <c r="B34" s="131"/>
      <c r="C34" s="257"/>
      <c r="D34" s="257"/>
      <c r="E34" s="257"/>
    </row>
    <row r="35" spans="1:5" x14ac:dyDescent="0.3">
      <c r="A35" s="257"/>
      <c r="B35" s="131"/>
      <c r="C35" s="257"/>
      <c r="D35" s="257"/>
      <c r="E35" s="257"/>
    </row>
    <row r="36" spans="1:5" x14ac:dyDescent="0.3">
      <c r="A36" s="257"/>
      <c r="B36" s="131"/>
      <c r="C36" s="257"/>
      <c r="D36" s="257"/>
      <c r="E36" s="257"/>
    </row>
    <row r="37" spans="1:5" x14ac:dyDescent="0.3">
      <c r="A37" s="257"/>
      <c r="B37" s="131"/>
      <c r="C37" s="257"/>
      <c r="D37" s="257"/>
      <c r="E37" s="257"/>
    </row>
    <row r="38" spans="1:5" x14ac:dyDescent="0.3">
      <c r="A38" s="257"/>
      <c r="B38" s="131"/>
      <c r="C38" s="257"/>
      <c r="D38" s="257"/>
      <c r="E38" s="257"/>
    </row>
    <row r="39" spans="1:5" x14ac:dyDescent="0.3">
      <c r="A39" s="257"/>
      <c r="B39" s="131"/>
      <c r="C39" s="257"/>
      <c r="D39" s="257"/>
      <c r="E39" s="257"/>
    </row>
    <row r="40" spans="1:5" x14ac:dyDescent="0.3">
      <c r="A40" s="257"/>
      <c r="B40" s="131"/>
      <c r="C40" s="257"/>
      <c r="D40" s="257"/>
      <c r="E40" s="257"/>
    </row>
    <row r="41" spans="1:5" x14ac:dyDescent="0.3">
      <c r="A41" s="257"/>
      <c r="B41" s="131"/>
      <c r="C41" s="257"/>
      <c r="D41" s="257"/>
      <c r="E41" s="257"/>
    </row>
    <row r="42" spans="1:5" x14ac:dyDescent="0.3">
      <c r="A42" s="257"/>
      <c r="B42" s="131"/>
      <c r="C42" s="257"/>
      <c r="D42" s="257"/>
      <c r="E42" s="257"/>
    </row>
    <row r="43" spans="1:5" x14ac:dyDescent="0.3">
      <c r="A43" s="257"/>
      <c r="B43" s="131"/>
      <c r="C43" s="257"/>
      <c r="D43" s="257"/>
      <c r="E43" s="257"/>
    </row>
    <row r="44" spans="1:5" x14ac:dyDescent="0.3">
      <c r="A44" s="257"/>
      <c r="B44" s="131"/>
      <c r="C44" s="257"/>
      <c r="D44" s="257"/>
      <c r="E44" s="257"/>
    </row>
    <row r="45" spans="1:5" x14ac:dyDescent="0.3">
      <c r="A45" s="257"/>
      <c r="B45" s="131"/>
      <c r="C45" s="257"/>
      <c r="D45" s="257"/>
      <c r="E45" s="257"/>
    </row>
    <row r="46" spans="1:5" x14ac:dyDescent="0.3">
      <c r="A46" s="257"/>
      <c r="B46" s="131"/>
      <c r="C46" s="257"/>
      <c r="D46" s="257"/>
      <c r="E46" s="257"/>
    </row>
    <row r="47" spans="1:5" x14ac:dyDescent="0.3">
      <c r="A47" s="257"/>
      <c r="B47" s="131"/>
      <c r="C47" s="257"/>
      <c r="D47" s="257"/>
      <c r="E47" s="257"/>
    </row>
    <row r="48" spans="1:5" x14ac:dyDescent="0.3">
      <c r="A48" s="257"/>
      <c r="B48" s="131"/>
      <c r="C48" s="257"/>
      <c r="D48" s="257"/>
      <c r="E48" s="257"/>
    </row>
    <row r="49" spans="1:5" x14ac:dyDescent="0.3">
      <c r="A49" s="257"/>
      <c r="B49" s="131"/>
      <c r="C49" s="257"/>
      <c r="D49" s="257"/>
      <c r="E49" s="257"/>
    </row>
    <row r="50" spans="1:5" x14ac:dyDescent="0.3">
      <c r="A50" s="257"/>
      <c r="B50" s="131"/>
      <c r="C50" s="257"/>
      <c r="D50" s="257"/>
      <c r="E50" s="257"/>
    </row>
    <row r="51" spans="1:5" x14ac:dyDescent="0.3">
      <c r="A51" s="257"/>
      <c r="B51" s="131"/>
      <c r="C51" s="257"/>
      <c r="D51" s="257"/>
      <c r="E51" s="257"/>
    </row>
    <row r="52" spans="1:5" x14ac:dyDescent="0.3">
      <c r="A52" s="257"/>
      <c r="B52" s="131"/>
      <c r="C52" s="257"/>
      <c r="D52" s="257"/>
      <c r="E52" s="257"/>
    </row>
    <row r="53" spans="1:5" x14ac:dyDescent="0.3">
      <c r="A53" s="257"/>
      <c r="B53" s="131"/>
      <c r="C53" s="257"/>
      <c r="D53" s="257"/>
      <c r="E53" s="257"/>
    </row>
    <row r="54" spans="1:5" x14ac:dyDescent="0.3">
      <c r="A54" s="257"/>
      <c r="B54" s="131"/>
      <c r="C54" s="257"/>
      <c r="D54" s="257"/>
      <c r="E54" s="257"/>
    </row>
    <row r="55" spans="1:5" x14ac:dyDescent="0.3">
      <c r="A55" s="257"/>
      <c r="B55" s="131"/>
      <c r="C55" s="257"/>
      <c r="D55" s="257"/>
      <c r="E55" s="257"/>
    </row>
    <row r="56" spans="1:5" x14ac:dyDescent="0.3">
      <c r="A56" s="257"/>
      <c r="B56" s="131"/>
      <c r="C56" s="257"/>
      <c r="D56" s="257"/>
      <c r="E56" s="257"/>
    </row>
    <row r="57" spans="1:5" x14ac:dyDescent="0.3">
      <c r="A57" s="257"/>
      <c r="B57" s="131"/>
      <c r="C57" s="257"/>
      <c r="D57" s="257"/>
      <c r="E57" s="257"/>
    </row>
    <row r="58" spans="1:5" x14ac:dyDescent="0.3">
      <c r="A58" s="258"/>
      <c r="B58" s="259"/>
      <c r="C58" s="257"/>
      <c r="D58" s="257"/>
      <c r="E58" s="257"/>
    </row>
  </sheetData>
  <mergeCells count="5">
    <mergeCell ref="A1:F1"/>
    <mergeCell ref="A2:F2"/>
    <mergeCell ref="A3:F3"/>
    <mergeCell ref="A4:F4"/>
    <mergeCell ref="B5:E5"/>
  </mergeCells>
  <phoneticPr fontId="4" type="noConversion"/>
  <printOptions horizontalCentered="1"/>
  <pageMargins left="0.59055118110236227" right="0.59055118110236227" top="0.59055118110236227" bottom="0.59055118110236227" header="0.39370078740157483" footer="0.39370078740157483"/>
  <pageSetup paperSize="9" firstPageNumber="19" orientation="portrait" useFirstPageNumber="1" r:id="rId1"/>
  <headerFooter alignWithMargins="0">
    <oddFooter>&amp;C&amp;"Times New Roman,標準"3-&amp;P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7"/>
  <sheetViews>
    <sheetView view="pageBreakPreview" zoomScaleNormal="100" zoomScaleSheetLayoutView="100" workbookViewId="0">
      <selection activeCell="A17" sqref="A17"/>
    </sheetView>
  </sheetViews>
  <sheetFormatPr defaultColWidth="9" defaultRowHeight="15.55" x14ac:dyDescent="0.3"/>
  <cols>
    <col min="1" max="1" width="37.453125" style="20" customWidth="1"/>
    <col min="2" max="2" width="18.453125" style="40" customWidth="1"/>
    <col min="3" max="3" width="27.453125" style="39" customWidth="1"/>
    <col min="4" max="16384" width="9" style="20"/>
  </cols>
  <sheetData>
    <row r="1" spans="1:3" ht="33" customHeight="1" x14ac:dyDescent="0.3">
      <c r="A1" s="266" t="s">
        <v>9</v>
      </c>
      <c r="B1" s="18" t="s">
        <v>10</v>
      </c>
      <c r="C1" s="19" t="s">
        <v>11</v>
      </c>
    </row>
    <row r="2" spans="1:3" ht="27.25" customHeight="1" x14ac:dyDescent="0.3">
      <c r="A2" s="21" t="s">
        <v>12</v>
      </c>
      <c r="B2" s="22"/>
      <c r="C2" s="23"/>
    </row>
    <row r="3" spans="1:3" ht="27.25" customHeight="1" x14ac:dyDescent="0.3">
      <c r="A3" s="24" t="s">
        <v>209</v>
      </c>
      <c r="B3" s="33">
        <f>-1204994+10000</f>
        <v>-1194994</v>
      </c>
      <c r="C3" s="25"/>
    </row>
    <row r="4" spans="1:3" ht="27.25" customHeight="1" x14ac:dyDescent="0.3">
      <c r="A4" s="24" t="s">
        <v>210</v>
      </c>
      <c r="B4" s="14">
        <f>SUM(B5:B8)</f>
        <v>-20013</v>
      </c>
      <c r="C4" s="25"/>
    </row>
    <row r="5" spans="1:3" ht="27.25" hidden="1" customHeight="1" x14ac:dyDescent="0.3">
      <c r="A5" s="26" t="s">
        <v>211</v>
      </c>
      <c r="B5" s="14">
        <v>0</v>
      </c>
      <c r="C5" s="25"/>
    </row>
    <row r="6" spans="1:3" ht="27.25" hidden="1" customHeight="1" x14ac:dyDescent="0.3">
      <c r="A6" s="26" t="s">
        <v>212</v>
      </c>
      <c r="B6" s="14">
        <v>0</v>
      </c>
      <c r="C6" s="25"/>
    </row>
    <row r="7" spans="1:3" ht="27.25" customHeight="1" x14ac:dyDescent="0.3">
      <c r="A7" s="26" t="s">
        <v>213</v>
      </c>
      <c r="B7" s="14">
        <v>10239</v>
      </c>
      <c r="C7" s="25"/>
    </row>
    <row r="8" spans="1:3" ht="27.25" customHeight="1" x14ac:dyDescent="0.3">
      <c r="A8" s="26" t="s">
        <v>214</v>
      </c>
      <c r="B8" s="14">
        <v>-30252</v>
      </c>
      <c r="C8" s="25"/>
    </row>
    <row r="9" spans="1:3" ht="27.25" customHeight="1" x14ac:dyDescent="0.3">
      <c r="A9" s="24" t="s">
        <v>215</v>
      </c>
      <c r="B9" s="14">
        <f>SUM(B3:B4)</f>
        <v>-1215007</v>
      </c>
      <c r="C9" s="25"/>
    </row>
    <row r="10" spans="1:3" ht="27.25" customHeight="1" x14ac:dyDescent="0.3">
      <c r="A10" s="27" t="s">
        <v>13</v>
      </c>
      <c r="B10" s="28"/>
      <c r="C10" s="25"/>
    </row>
    <row r="11" spans="1:3" ht="27.25" hidden="1" customHeight="1" x14ac:dyDescent="0.3">
      <c r="A11" s="24" t="s">
        <v>216</v>
      </c>
      <c r="B11" s="14">
        <f>SUM(B12:B14)</f>
        <v>0</v>
      </c>
      <c r="C11" s="25"/>
    </row>
    <row r="12" spans="1:3" ht="27.25" hidden="1" customHeight="1" x14ac:dyDescent="0.3">
      <c r="A12" s="26" t="s">
        <v>217</v>
      </c>
      <c r="B12" s="14">
        <v>0</v>
      </c>
      <c r="C12" s="25"/>
    </row>
    <row r="13" spans="1:3" ht="27.25" hidden="1" customHeight="1" x14ac:dyDescent="0.3">
      <c r="A13" s="26" t="s">
        <v>218</v>
      </c>
      <c r="B13" s="14">
        <v>0</v>
      </c>
      <c r="C13" s="25"/>
    </row>
    <row r="14" spans="1:3" ht="27.25" hidden="1" customHeight="1" x14ac:dyDescent="0.3">
      <c r="A14" s="26" t="s">
        <v>219</v>
      </c>
      <c r="B14" s="14">
        <v>0</v>
      </c>
      <c r="C14" s="25"/>
    </row>
    <row r="15" spans="1:3" ht="40.75" customHeight="1" x14ac:dyDescent="0.3">
      <c r="A15" s="29" t="s">
        <v>220</v>
      </c>
      <c r="B15" s="14">
        <f>SUM(B16:B19)</f>
        <v>0</v>
      </c>
      <c r="C15" s="25"/>
    </row>
    <row r="16" spans="1:3" ht="27.25" hidden="1" customHeight="1" x14ac:dyDescent="0.3">
      <c r="A16" s="26" t="s">
        <v>221</v>
      </c>
      <c r="B16" s="14">
        <v>0</v>
      </c>
      <c r="C16" s="25"/>
    </row>
    <row r="17" spans="1:4" ht="27.25" customHeight="1" x14ac:dyDescent="0.3">
      <c r="A17" s="26" t="s">
        <v>222</v>
      </c>
      <c r="B17" s="14">
        <v>0</v>
      </c>
      <c r="C17" s="25"/>
    </row>
    <row r="18" spans="1:4" ht="27.25" hidden="1" customHeight="1" x14ac:dyDescent="0.3">
      <c r="A18" s="26" t="s">
        <v>223</v>
      </c>
      <c r="B18" s="14">
        <v>0</v>
      </c>
      <c r="C18" s="25"/>
    </row>
    <row r="19" spans="1:4" ht="27.25" hidden="1" customHeight="1" x14ac:dyDescent="0.3">
      <c r="A19" s="26" t="s">
        <v>224</v>
      </c>
      <c r="B19" s="14">
        <v>0</v>
      </c>
      <c r="C19" s="25"/>
    </row>
    <row r="20" spans="1:4" ht="27.25" customHeight="1" x14ac:dyDescent="0.3">
      <c r="A20" s="29" t="s">
        <v>225</v>
      </c>
      <c r="B20" s="14">
        <f>SUM(B21)</f>
        <v>0</v>
      </c>
      <c r="C20" s="25"/>
    </row>
    <row r="21" spans="1:4" ht="27.25" customHeight="1" x14ac:dyDescent="0.3">
      <c r="A21" s="26" t="s">
        <v>226</v>
      </c>
      <c r="B21" s="14">
        <v>0</v>
      </c>
      <c r="C21" s="25"/>
    </row>
    <row r="22" spans="1:4" ht="27.25" customHeight="1" x14ac:dyDescent="0.3">
      <c r="A22" s="29" t="s">
        <v>227</v>
      </c>
      <c r="B22" s="14">
        <f>SUM(B23:B24)</f>
        <v>-242078</v>
      </c>
      <c r="C22" s="25"/>
    </row>
    <row r="23" spans="1:4" ht="27.25" hidden="1" customHeight="1" x14ac:dyDescent="0.3">
      <c r="A23" s="26" t="s">
        <v>228</v>
      </c>
      <c r="B23" s="14">
        <v>0</v>
      </c>
      <c r="C23" s="25"/>
    </row>
    <row r="24" spans="1:4" ht="27.25" customHeight="1" x14ac:dyDescent="0.3">
      <c r="A24" s="30" t="s">
        <v>229</v>
      </c>
      <c r="B24" s="31">
        <v>-242078</v>
      </c>
      <c r="C24" s="25"/>
      <c r="D24" s="32"/>
    </row>
    <row r="25" spans="1:4" ht="27.25" hidden="1" customHeight="1" x14ac:dyDescent="0.3">
      <c r="A25" s="29" t="s">
        <v>230</v>
      </c>
      <c r="B25" s="14">
        <f>SUM(B26)</f>
        <v>0</v>
      </c>
      <c r="C25" s="25"/>
    </row>
    <row r="26" spans="1:4" ht="26.5" hidden="1" customHeight="1" x14ac:dyDescent="0.3">
      <c r="A26" s="26" t="s">
        <v>231</v>
      </c>
      <c r="B26" s="14">
        <v>0</v>
      </c>
      <c r="C26" s="25"/>
    </row>
    <row r="27" spans="1:4" ht="26.5" hidden="1" customHeight="1" x14ac:dyDescent="0.3">
      <c r="A27" s="24" t="s">
        <v>232</v>
      </c>
      <c r="B27" s="14">
        <f>SUM(B28:B30)</f>
        <v>0</v>
      </c>
      <c r="C27" s="25"/>
    </row>
    <row r="28" spans="1:4" ht="26.5" hidden="1" customHeight="1" x14ac:dyDescent="0.3">
      <c r="A28" s="26" t="s">
        <v>233</v>
      </c>
      <c r="B28" s="14">
        <v>0</v>
      </c>
      <c r="C28" s="25"/>
    </row>
    <row r="29" spans="1:4" ht="26.5" hidden="1" customHeight="1" x14ac:dyDescent="0.3">
      <c r="A29" s="26" t="s">
        <v>234</v>
      </c>
      <c r="B29" s="14">
        <v>0</v>
      </c>
      <c r="C29" s="25"/>
    </row>
    <row r="30" spans="1:4" ht="26.5" hidden="1" customHeight="1" x14ac:dyDescent="0.3">
      <c r="A30" s="26" t="s">
        <v>235</v>
      </c>
      <c r="B30" s="14">
        <v>0</v>
      </c>
      <c r="C30" s="25"/>
    </row>
    <row r="31" spans="1:4" ht="38.450000000000003" hidden="1" customHeight="1" x14ac:dyDescent="0.3">
      <c r="A31" s="29" t="s">
        <v>236</v>
      </c>
      <c r="B31" s="14">
        <f>SUM(B32:B35)</f>
        <v>0</v>
      </c>
      <c r="C31" s="25"/>
    </row>
    <row r="32" spans="1:4" ht="27.25" hidden="1" customHeight="1" x14ac:dyDescent="0.3">
      <c r="A32" s="26" t="s">
        <v>237</v>
      </c>
      <c r="B32" s="14">
        <v>0</v>
      </c>
      <c r="C32" s="25"/>
    </row>
    <row r="33" spans="1:3" ht="27.25" hidden="1" customHeight="1" x14ac:dyDescent="0.3">
      <c r="A33" s="26" t="s">
        <v>238</v>
      </c>
      <c r="B33" s="14">
        <v>0</v>
      </c>
      <c r="C33" s="25"/>
    </row>
    <row r="34" spans="1:3" ht="27.25" hidden="1" customHeight="1" x14ac:dyDescent="0.3">
      <c r="A34" s="26" t="s">
        <v>239</v>
      </c>
      <c r="B34" s="14">
        <v>0</v>
      </c>
      <c r="C34" s="25"/>
    </row>
    <row r="35" spans="1:3" ht="27.25" hidden="1" customHeight="1" x14ac:dyDescent="0.3">
      <c r="A35" s="26" t="s">
        <v>240</v>
      </c>
      <c r="B35" s="14">
        <v>0</v>
      </c>
      <c r="C35" s="25"/>
    </row>
    <row r="36" spans="1:3" ht="27.25" hidden="1" customHeight="1" x14ac:dyDescent="0.3">
      <c r="A36" s="24" t="s">
        <v>241</v>
      </c>
      <c r="B36" s="14">
        <f>SUM(B37)</f>
        <v>0</v>
      </c>
      <c r="C36" s="25"/>
    </row>
    <row r="37" spans="1:3" ht="27.25" hidden="1" customHeight="1" x14ac:dyDescent="0.3">
      <c r="A37" s="26" t="s">
        <v>242</v>
      </c>
      <c r="B37" s="14">
        <v>0</v>
      </c>
      <c r="C37" s="25"/>
    </row>
    <row r="38" spans="1:3" ht="27.25" hidden="1" customHeight="1" x14ac:dyDescent="0.3">
      <c r="A38" s="24" t="s">
        <v>243</v>
      </c>
      <c r="B38" s="14">
        <f>SUM(B39:B40)</f>
        <v>0</v>
      </c>
      <c r="C38" s="25"/>
    </row>
    <row r="39" spans="1:3" ht="27.25" hidden="1" customHeight="1" x14ac:dyDescent="0.3">
      <c r="A39" s="26" t="s">
        <v>244</v>
      </c>
      <c r="B39" s="14">
        <v>0</v>
      </c>
      <c r="C39" s="25"/>
    </row>
    <row r="40" spans="1:3" ht="27.25" hidden="1" customHeight="1" x14ac:dyDescent="0.3">
      <c r="A40" s="26" t="s">
        <v>245</v>
      </c>
      <c r="B40" s="33">
        <v>0</v>
      </c>
      <c r="C40" s="25"/>
    </row>
    <row r="41" spans="1:3" ht="27.25" hidden="1" customHeight="1" x14ac:dyDescent="0.3">
      <c r="A41" s="24" t="s">
        <v>246</v>
      </c>
      <c r="B41" s="14">
        <f>SUM(B42)</f>
        <v>0</v>
      </c>
      <c r="C41" s="25"/>
    </row>
    <row r="42" spans="1:3" ht="27.25" hidden="1" customHeight="1" x14ac:dyDescent="0.3">
      <c r="A42" s="26" t="s">
        <v>247</v>
      </c>
      <c r="B42" s="14">
        <v>0</v>
      </c>
      <c r="C42" s="25"/>
    </row>
    <row r="43" spans="1:3" ht="27.25" customHeight="1" x14ac:dyDescent="0.3">
      <c r="A43" s="24" t="s">
        <v>248</v>
      </c>
      <c r="B43" s="14">
        <f>SUM(B11,B15,B20,B22,B25,B27,B31,B36,B38,B41)</f>
        <v>-242078</v>
      </c>
      <c r="C43" s="25"/>
    </row>
    <row r="44" spans="1:3" ht="27.25" customHeight="1" x14ac:dyDescent="0.3">
      <c r="A44" s="27" t="s">
        <v>249</v>
      </c>
      <c r="B44" s="14">
        <f>SUM(B9,B43)</f>
        <v>-1457085</v>
      </c>
      <c r="C44" s="25"/>
    </row>
    <row r="45" spans="1:3" ht="27.25" customHeight="1" x14ac:dyDescent="0.3">
      <c r="A45" s="27" t="s">
        <v>14</v>
      </c>
      <c r="B45" s="14">
        <v>3187842</v>
      </c>
      <c r="C45" s="25"/>
    </row>
    <row r="46" spans="1:3" ht="27.25" customHeight="1" x14ac:dyDescent="0.3">
      <c r="A46" s="34" t="s">
        <v>15</v>
      </c>
      <c r="B46" s="35">
        <f>SUM(B44:B45)</f>
        <v>1730757</v>
      </c>
      <c r="C46" s="36"/>
    </row>
    <row r="47" spans="1:3" ht="17.3" customHeight="1" x14ac:dyDescent="0.3">
      <c r="B47" s="37"/>
      <c r="C47" s="20"/>
    </row>
    <row r="48" spans="1:3" ht="17.3" customHeight="1" x14ac:dyDescent="0.3">
      <c r="B48" s="37"/>
      <c r="C48" s="20"/>
    </row>
    <row r="49" spans="1:3" ht="17.3" customHeight="1" x14ac:dyDescent="0.3">
      <c r="B49" s="37"/>
      <c r="C49" s="20"/>
    </row>
    <row r="50" spans="1:3" ht="17.3" customHeight="1" x14ac:dyDescent="0.3">
      <c r="B50" s="37"/>
      <c r="C50" s="20"/>
    </row>
    <row r="51" spans="1:3" ht="17.3" customHeight="1" x14ac:dyDescent="0.3">
      <c r="B51" s="37"/>
      <c r="C51" s="20"/>
    </row>
    <row r="52" spans="1:3" ht="17.3" customHeight="1" x14ac:dyDescent="0.3">
      <c r="B52" s="37"/>
      <c r="C52" s="20"/>
    </row>
    <row r="53" spans="1:3" ht="17.3" customHeight="1" x14ac:dyDescent="0.3">
      <c r="B53" s="37"/>
      <c r="C53" s="20"/>
    </row>
    <row r="54" spans="1:3" ht="17.3" customHeight="1" x14ac:dyDescent="0.3">
      <c r="B54" s="37"/>
      <c r="C54" s="20"/>
    </row>
    <row r="55" spans="1:3" ht="17.3" customHeight="1" x14ac:dyDescent="0.3">
      <c r="A55" s="38"/>
      <c r="B55" s="37"/>
      <c r="C55" s="20"/>
    </row>
    <row r="56" spans="1:3" ht="17.3" customHeight="1" x14ac:dyDescent="0.3">
      <c r="B56" s="37"/>
      <c r="C56" s="20"/>
    </row>
    <row r="57" spans="1:3" ht="17.3" customHeight="1" x14ac:dyDescent="0.3">
      <c r="B57" s="37"/>
      <c r="C57" s="20"/>
    </row>
    <row r="58" spans="1:3" ht="17.3" customHeight="1" x14ac:dyDescent="0.3">
      <c r="B58" s="37"/>
      <c r="C58" s="20"/>
    </row>
    <row r="59" spans="1:3" ht="17.3" customHeight="1" x14ac:dyDescent="0.3">
      <c r="B59" s="37"/>
      <c r="C59" s="20"/>
    </row>
    <row r="60" spans="1:3" ht="17.3" customHeight="1" x14ac:dyDescent="0.3">
      <c r="B60" s="37"/>
      <c r="C60" s="20"/>
    </row>
    <row r="61" spans="1:3" ht="17.3" customHeight="1" x14ac:dyDescent="0.3">
      <c r="B61" s="37"/>
      <c r="C61" s="20"/>
    </row>
    <row r="62" spans="1:3" ht="17.3" customHeight="1" x14ac:dyDescent="0.3">
      <c r="B62" s="37"/>
      <c r="C62" s="20"/>
    </row>
    <row r="63" spans="1:3" ht="17.3" customHeight="1" x14ac:dyDescent="0.3">
      <c r="B63" s="37"/>
      <c r="C63" s="20"/>
    </row>
    <row r="64" spans="1:3" ht="17.3" customHeight="1" x14ac:dyDescent="0.3">
      <c r="B64" s="37"/>
      <c r="C64" s="20"/>
    </row>
    <row r="65" spans="1:3" ht="17.3" customHeight="1" x14ac:dyDescent="0.3">
      <c r="B65" s="37"/>
      <c r="C65" s="20"/>
    </row>
    <row r="66" spans="1:3" ht="17.3" customHeight="1" x14ac:dyDescent="0.3">
      <c r="B66" s="37"/>
      <c r="C66" s="20"/>
    </row>
    <row r="67" spans="1:3" ht="17.3" customHeight="1" x14ac:dyDescent="0.3">
      <c r="B67" s="37"/>
      <c r="C67" s="20"/>
    </row>
    <row r="68" spans="1:3" ht="17.3" customHeight="1" x14ac:dyDescent="0.3">
      <c r="B68" s="37"/>
      <c r="C68" s="20"/>
    </row>
    <row r="69" spans="1:3" ht="17.3" customHeight="1" x14ac:dyDescent="0.3">
      <c r="B69" s="37"/>
      <c r="C69" s="20"/>
    </row>
    <row r="70" spans="1:3" ht="17.3" customHeight="1" x14ac:dyDescent="0.3">
      <c r="B70" s="37"/>
      <c r="C70" s="20"/>
    </row>
    <row r="71" spans="1:3" ht="17.3" customHeight="1" x14ac:dyDescent="0.3">
      <c r="B71" s="37"/>
      <c r="C71" s="20"/>
    </row>
    <row r="72" spans="1:3" ht="17.3" customHeight="1" x14ac:dyDescent="0.3">
      <c r="B72" s="37"/>
      <c r="C72" s="20"/>
    </row>
    <row r="73" spans="1:3" ht="17.3" customHeight="1" x14ac:dyDescent="0.3">
      <c r="B73" s="37"/>
      <c r="C73" s="20"/>
    </row>
    <row r="74" spans="1:3" ht="17.3" customHeight="1" x14ac:dyDescent="0.3">
      <c r="B74" s="37"/>
      <c r="C74" s="20"/>
    </row>
    <row r="75" spans="1:3" ht="17.3" customHeight="1" x14ac:dyDescent="0.3">
      <c r="B75" s="37"/>
      <c r="C75" s="20"/>
    </row>
    <row r="76" spans="1:3" ht="17.3" customHeight="1" x14ac:dyDescent="0.3">
      <c r="A76" s="38"/>
      <c r="B76" s="37"/>
      <c r="C76" s="20"/>
    </row>
    <row r="77" spans="1:3" ht="17.3" customHeight="1" x14ac:dyDescent="0.3">
      <c r="A77" s="38"/>
      <c r="B77" s="37"/>
      <c r="C77" s="20"/>
    </row>
    <row r="78" spans="1:3" ht="17.3" customHeight="1" x14ac:dyDescent="0.3">
      <c r="A78" s="38"/>
      <c r="B78" s="37"/>
      <c r="C78" s="20"/>
    </row>
    <row r="79" spans="1:3" x14ac:dyDescent="0.3">
      <c r="A79" s="38"/>
      <c r="B79" s="37"/>
      <c r="C79" s="20"/>
    </row>
    <row r="80" spans="1:3" x14ac:dyDescent="0.3">
      <c r="B80" s="37"/>
      <c r="C80" s="20"/>
    </row>
    <row r="81" spans="2:3" x14ac:dyDescent="0.3">
      <c r="B81" s="39"/>
      <c r="C81" s="20"/>
    </row>
    <row r="82" spans="2:3" x14ac:dyDescent="0.3">
      <c r="B82" s="39"/>
      <c r="C82" s="20"/>
    </row>
    <row r="83" spans="2:3" x14ac:dyDescent="0.3">
      <c r="B83" s="39"/>
      <c r="C83" s="20"/>
    </row>
    <row r="84" spans="2:3" x14ac:dyDescent="0.3">
      <c r="B84" s="39"/>
      <c r="C84" s="20"/>
    </row>
    <row r="85" spans="2:3" x14ac:dyDescent="0.3">
      <c r="B85" s="39"/>
      <c r="C85" s="20"/>
    </row>
    <row r="86" spans="2:3" x14ac:dyDescent="0.3">
      <c r="B86" s="39"/>
      <c r="C86" s="20"/>
    </row>
    <row r="87" spans="2:3" x14ac:dyDescent="0.3">
      <c r="B87" s="39"/>
      <c r="C87" s="20"/>
    </row>
    <row r="88" spans="2:3" x14ac:dyDescent="0.3">
      <c r="B88" s="39"/>
      <c r="C88" s="20"/>
    </row>
    <row r="89" spans="2:3" x14ac:dyDescent="0.3">
      <c r="B89" s="39"/>
      <c r="C89" s="20"/>
    </row>
    <row r="90" spans="2:3" x14ac:dyDescent="0.3">
      <c r="B90" s="39"/>
      <c r="C90" s="20"/>
    </row>
    <row r="91" spans="2:3" x14ac:dyDescent="0.3">
      <c r="B91" s="39"/>
      <c r="C91" s="20"/>
    </row>
    <row r="92" spans="2:3" x14ac:dyDescent="0.3">
      <c r="B92" s="39"/>
      <c r="C92" s="20"/>
    </row>
    <row r="93" spans="2:3" x14ac:dyDescent="0.3">
      <c r="B93" s="39"/>
      <c r="C93" s="20"/>
    </row>
    <row r="94" spans="2:3" x14ac:dyDescent="0.3">
      <c r="B94" s="39"/>
      <c r="C94" s="20"/>
    </row>
    <row r="95" spans="2:3" x14ac:dyDescent="0.3">
      <c r="B95" s="39"/>
      <c r="C95" s="20"/>
    </row>
    <row r="96" spans="2:3" x14ac:dyDescent="0.3">
      <c r="B96" s="39"/>
      <c r="C96" s="20"/>
    </row>
    <row r="97" spans="2:3" x14ac:dyDescent="0.3">
      <c r="B97" s="39"/>
      <c r="C97" s="20"/>
    </row>
    <row r="98" spans="2:3" x14ac:dyDescent="0.3">
      <c r="B98" s="39"/>
      <c r="C98" s="20"/>
    </row>
    <row r="99" spans="2:3" x14ac:dyDescent="0.3">
      <c r="B99" s="39"/>
      <c r="C99" s="20"/>
    </row>
    <row r="100" spans="2:3" x14ac:dyDescent="0.3">
      <c r="B100" s="39"/>
      <c r="C100" s="20"/>
    </row>
    <row r="101" spans="2:3" x14ac:dyDescent="0.3">
      <c r="B101" s="39"/>
      <c r="C101" s="20"/>
    </row>
    <row r="102" spans="2:3" x14ac:dyDescent="0.3">
      <c r="B102" s="39"/>
      <c r="C102" s="20"/>
    </row>
    <row r="103" spans="2:3" x14ac:dyDescent="0.3">
      <c r="B103" s="39"/>
      <c r="C103" s="20"/>
    </row>
    <row r="104" spans="2:3" x14ac:dyDescent="0.3">
      <c r="B104" s="39"/>
      <c r="C104" s="20"/>
    </row>
    <row r="105" spans="2:3" x14ac:dyDescent="0.3">
      <c r="B105" s="39"/>
      <c r="C105" s="20"/>
    </row>
    <row r="106" spans="2:3" x14ac:dyDescent="0.3">
      <c r="B106" s="39"/>
      <c r="C106" s="20"/>
    </row>
    <row r="107" spans="2:3" x14ac:dyDescent="0.3">
      <c r="B107" s="39"/>
      <c r="C107" s="20"/>
    </row>
    <row r="108" spans="2:3" x14ac:dyDescent="0.3">
      <c r="B108" s="39"/>
      <c r="C108" s="20"/>
    </row>
    <row r="109" spans="2:3" x14ac:dyDescent="0.3">
      <c r="B109" s="39"/>
      <c r="C109" s="20"/>
    </row>
    <row r="110" spans="2:3" x14ac:dyDescent="0.3">
      <c r="B110" s="39"/>
      <c r="C110" s="20"/>
    </row>
    <row r="111" spans="2:3" x14ac:dyDescent="0.3">
      <c r="B111" s="39"/>
      <c r="C111" s="20"/>
    </row>
    <row r="112" spans="2:3" x14ac:dyDescent="0.3">
      <c r="B112" s="39"/>
      <c r="C112" s="20"/>
    </row>
    <row r="113" spans="2:3" x14ac:dyDescent="0.3">
      <c r="B113" s="39"/>
      <c r="C113" s="20"/>
    </row>
    <row r="114" spans="2:3" x14ac:dyDescent="0.3">
      <c r="B114" s="39"/>
      <c r="C114" s="20"/>
    </row>
    <row r="115" spans="2:3" x14ac:dyDescent="0.3">
      <c r="B115" s="39"/>
      <c r="C115" s="20"/>
    </row>
    <row r="116" spans="2:3" x14ac:dyDescent="0.3">
      <c r="B116" s="39"/>
      <c r="C116" s="20"/>
    </row>
    <row r="117" spans="2:3" x14ac:dyDescent="0.3">
      <c r="B117" s="39"/>
      <c r="C117" s="20"/>
    </row>
    <row r="118" spans="2:3" x14ac:dyDescent="0.3">
      <c r="B118" s="39"/>
      <c r="C118" s="20"/>
    </row>
    <row r="119" spans="2:3" x14ac:dyDescent="0.3">
      <c r="B119" s="39"/>
      <c r="C119" s="20"/>
    </row>
    <row r="120" spans="2:3" x14ac:dyDescent="0.3">
      <c r="B120" s="39"/>
      <c r="C120" s="20"/>
    </row>
    <row r="121" spans="2:3" x14ac:dyDescent="0.3">
      <c r="B121" s="39"/>
      <c r="C121" s="20"/>
    </row>
    <row r="122" spans="2:3" x14ac:dyDescent="0.3">
      <c r="B122" s="39"/>
      <c r="C122" s="20"/>
    </row>
    <row r="123" spans="2:3" x14ac:dyDescent="0.3">
      <c r="B123" s="39"/>
      <c r="C123" s="20"/>
    </row>
    <row r="124" spans="2:3" x14ac:dyDescent="0.3">
      <c r="B124" s="39"/>
      <c r="C124" s="20"/>
    </row>
    <row r="125" spans="2:3" x14ac:dyDescent="0.3">
      <c r="B125" s="39"/>
      <c r="C125" s="20"/>
    </row>
    <row r="126" spans="2:3" x14ac:dyDescent="0.3">
      <c r="B126" s="39"/>
      <c r="C126" s="20"/>
    </row>
    <row r="127" spans="2:3" x14ac:dyDescent="0.3">
      <c r="B127" s="39"/>
      <c r="C127" s="20"/>
    </row>
    <row r="128" spans="2:3" x14ac:dyDescent="0.3">
      <c r="B128" s="39"/>
      <c r="C128" s="20"/>
    </row>
    <row r="129" spans="2:3" x14ac:dyDescent="0.3">
      <c r="B129" s="39"/>
      <c r="C129" s="20"/>
    </row>
    <row r="130" spans="2:3" x14ac:dyDescent="0.3">
      <c r="B130" s="39"/>
      <c r="C130" s="20"/>
    </row>
    <row r="131" spans="2:3" x14ac:dyDescent="0.3">
      <c r="B131" s="39"/>
      <c r="C131" s="20"/>
    </row>
    <row r="132" spans="2:3" x14ac:dyDescent="0.3">
      <c r="B132" s="39"/>
      <c r="C132" s="20"/>
    </row>
    <row r="133" spans="2:3" x14ac:dyDescent="0.3">
      <c r="B133" s="39"/>
      <c r="C133" s="20"/>
    </row>
    <row r="134" spans="2:3" x14ac:dyDescent="0.3">
      <c r="B134" s="39"/>
      <c r="C134" s="20"/>
    </row>
    <row r="135" spans="2:3" x14ac:dyDescent="0.3">
      <c r="B135" s="39"/>
      <c r="C135" s="20"/>
    </row>
    <row r="136" spans="2:3" x14ac:dyDescent="0.3">
      <c r="B136" s="39"/>
      <c r="C136" s="20"/>
    </row>
    <row r="137" spans="2:3" x14ac:dyDescent="0.3">
      <c r="B137" s="39"/>
      <c r="C137" s="20"/>
    </row>
    <row r="138" spans="2:3" x14ac:dyDescent="0.3">
      <c r="B138" s="39"/>
      <c r="C138" s="20"/>
    </row>
    <row r="139" spans="2:3" x14ac:dyDescent="0.3">
      <c r="B139" s="39"/>
      <c r="C139" s="20"/>
    </row>
    <row r="140" spans="2:3" x14ac:dyDescent="0.3">
      <c r="B140" s="39"/>
      <c r="C140" s="20"/>
    </row>
    <row r="141" spans="2:3" x14ac:dyDescent="0.3">
      <c r="B141" s="39"/>
      <c r="C141" s="20"/>
    </row>
    <row r="142" spans="2:3" x14ac:dyDescent="0.3">
      <c r="B142" s="39"/>
      <c r="C142" s="20"/>
    </row>
    <row r="143" spans="2:3" x14ac:dyDescent="0.3">
      <c r="B143" s="39"/>
      <c r="C143" s="20"/>
    </row>
    <row r="144" spans="2:3" x14ac:dyDescent="0.3">
      <c r="B144" s="39"/>
      <c r="C144" s="20"/>
    </row>
    <row r="145" spans="2:3" x14ac:dyDescent="0.3">
      <c r="B145" s="39"/>
      <c r="C145" s="20"/>
    </row>
    <row r="146" spans="2:3" x14ac:dyDescent="0.3">
      <c r="B146" s="39"/>
      <c r="C146" s="20"/>
    </row>
    <row r="147" spans="2:3" x14ac:dyDescent="0.3">
      <c r="B147" s="39"/>
      <c r="C147" s="20"/>
    </row>
  </sheetData>
  <phoneticPr fontId="4" type="noConversion"/>
  <printOptions horizontalCentered="1"/>
  <pageMargins left="0.59055118110236227" right="0.59055118110236227" top="1.9685039370078741" bottom="0.78740157480314965" header="0.43307086614173229" footer="0.39370078740157483"/>
  <pageSetup paperSize="9" firstPageNumber="6" orientation="portrait" useFirstPageNumber="1" r:id="rId1"/>
  <headerFooter alignWithMargins="0">
    <oddHeader>&amp;C&amp;18&amp;U經濟部能源局
石油基金
&amp;U現金流量預計表&amp;U
&amp;12&amp;U中華民國&amp;"Times New Roman,標準"105&amp;"標楷體,標準"年度&amp;R&amp;"華康楷書體W5,標準"
&amp;"標楷體,標準"單位：新臺幣千元</oddHeader>
    <oddFooter>&amp;C&amp;"Times New Roman,標準"3-&amp;P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view="pageBreakPreview" topLeftCell="A13" zoomScaleNormal="100" zoomScaleSheetLayoutView="100" workbookViewId="0">
      <selection activeCell="A15" sqref="A15"/>
    </sheetView>
  </sheetViews>
  <sheetFormatPr defaultColWidth="9" defaultRowHeight="16.149999999999999" x14ac:dyDescent="0.3"/>
  <cols>
    <col min="1" max="1" width="25.26953125" style="41" customWidth="1"/>
    <col min="2" max="2" width="4.6328125" style="41" customWidth="1"/>
    <col min="3" max="4" width="8.6328125" style="41" customWidth="1"/>
    <col min="5" max="5" width="11.6328125" style="41" customWidth="1"/>
    <col min="6" max="6" width="33.6328125" style="41" customWidth="1"/>
    <col min="7" max="7" width="8.984375E-2" style="41" hidden="1" customWidth="1"/>
    <col min="8" max="9" width="0" style="41" hidden="1" customWidth="1"/>
    <col min="10" max="16384" width="9" style="41"/>
  </cols>
  <sheetData>
    <row r="1" spans="1:8" ht="25.65" customHeight="1" x14ac:dyDescent="0.45">
      <c r="A1" s="270" t="s">
        <v>16</v>
      </c>
      <c r="B1" s="270"/>
      <c r="C1" s="270"/>
      <c r="D1" s="270"/>
      <c r="E1" s="270"/>
      <c r="F1" s="270"/>
    </row>
    <row r="2" spans="1:8" ht="25.65" customHeight="1" x14ac:dyDescent="0.45">
      <c r="A2" s="270" t="s">
        <v>17</v>
      </c>
      <c r="B2" s="270"/>
      <c r="C2" s="270"/>
      <c r="D2" s="270"/>
      <c r="E2" s="270"/>
      <c r="F2" s="270"/>
    </row>
    <row r="3" spans="1:8" ht="25.65" customHeight="1" x14ac:dyDescent="0.45">
      <c r="A3" s="271" t="s">
        <v>18</v>
      </c>
      <c r="B3" s="271"/>
      <c r="C3" s="271"/>
      <c r="D3" s="271"/>
      <c r="E3" s="271"/>
      <c r="F3" s="271"/>
    </row>
    <row r="4" spans="1:8" ht="21.75" customHeight="1" x14ac:dyDescent="0.3">
      <c r="A4" s="272" t="s">
        <v>19</v>
      </c>
      <c r="B4" s="272"/>
      <c r="C4" s="272"/>
      <c r="D4" s="272"/>
      <c r="E4" s="272"/>
      <c r="F4" s="272"/>
    </row>
    <row r="5" spans="1:8" ht="21.75" customHeight="1" x14ac:dyDescent="0.4">
      <c r="A5" s="42" t="s">
        <v>20</v>
      </c>
      <c r="B5" s="42"/>
      <c r="C5" s="272"/>
      <c r="D5" s="273"/>
      <c r="E5" s="273"/>
      <c r="F5" s="43" t="s">
        <v>21</v>
      </c>
    </row>
    <row r="6" spans="1:8" ht="21.2" customHeight="1" x14ac:dyDescent="0.3">
      <c r="A6" s="274" t="s">
        <v>22</v>
      </c>
      <c r="B6" s="277" t="s">
        <v>23</v>
      </c>
      <c r="C6" s="279" t="s">
        <v>24</v>
      </c>
      <c r="D6" s="279"/>
      <c r="E6" s="279"/>
      <c r="F6" s="277" t="s">
        <v>25</v>
      </c>
    </row>
    <row r="7" spans="1:8" ht="21.2" customHeight="1" x14ac:dyDescent="0.3">
      <c r="A7" s="275"/>
      <c r="B7" s="278"/>
      <c r="C7" s="44" t="s">
        <v>26</v>
      </c>
      <c r="D7" s="280" t="s">
        <v>27</v>
      </c>
      <c r="E7" s="268" t="s">
        <v>28</v>
      </c>
      <c r="F7" s="278"/>
    </row>
    <row r="8" spans="1:8" ht="21.2" customHeight="1" x14ac:dyDescent="0.3">
      <c r="A8" s="276"/>
      <c r="B8" s="269"/>
      <c r="C8" s="45" t="s">
        <v>29</v>
      </c>
      <c r="D8" s="281"/>
      <c r="E8" s="269"/>
      <c r="F8" s="269"/>
    </row>
    <row r="9" spans="1:8" ht="36" customHeight="1" x14ac:dyDescent="0.3">
      <c r="A9" s="46" t="s">
        <v>30</v>
      </c>
      <c r="B9" s="47" t="s">
        <v>31</v>
      </c>
      <c r="C9" s="48"/>
      <c r="D9" s="48"/>
      <c r="E9" s="49">
        <f>SUM(E10)</f>
        <v>4500000</v>
      </c>
      <c r="F9" s="50"/>
      <c r="H9" s="41">
        <v>4</v>
      </c>
    </row>
    <row r="10" spans="1:8" ht="36" customHeight="1" x14ac:dyDescent="0.3">
      <c r="A10" s="47" t="s">
        <v>32</v>
      </c>
      <c r="B10" s="47" t="s">
        <v>33</v>
      </c>
      <c r="C10" s="48"/>
      <c r="D10" s="48"/>
      <c r="E10" s="51">
        <v>4500000</v>
      </c>
      <c r="F10" s="52" t="s">
        <v>34</v>
      </c>
      <c r="H10" s="41">
        <v>41</v>
      </c>
    </row>
    <row r="11" spans="1:8" ht="36" customHeight="1" x14ac:dyDescent="0.3">
      <c r="A11" s="53" t="s">
        <v>35</v>
      </c>
      <c r="B11" s="47" t="s">
        <v>31</v>
      </c>
      <c r="C11" s="48"/>
      <c r="D11" s="48"/>
      <c r="E11" s="49">
        <f>SUM(E12:E13)</f>
        <v>54842</v>
      </c>
      <c r="F11" s="50"/>
      <c r="H11" s="41">
        <v>4</v>
      </c>
    </row>
    <row r="12" spans="1:8" ht="36" customHeight="1" x14ac:dyDescent="0.3">
      <c r="A12" s="47" t="s">
        <v>36</v>
      </c>
      <c r="B12" s="47" t="s">
        <v>33</v>
      </c>
      <c r="C12" s="48"/>
      <c r="D12" s="48"/>
      <c r="E12" s="51">
        <v>31000</v>
      </c>
      <c r="F12" s="52" t="s">
        <v>37</v>
      </c>
      <c r="H12" s="41">
        <v>45</v>
      </c>
    </row>
    <row r="13" spans="1:8" ht="36" customHeight="1" x14ac:dyDescent="0.3">
      <c r="A13" s="47" t="s">
        <v>38</v>
      </c>
      <c r="B13" s="47" t="s">
        <v>33</v>
      </c>
      <c r="C13" s="48"/>
      <c r="D13" s="48"/>
      <c r="E13" s="51">
        <v>23842</v>
      </c>
      <c r="F13" s="52" t="s">
        <v>39</v>
      </c>
      <c r="H13" s="41">
        <v>45</v>
      </c>
    </row>
    <row r="14" spans="1:8" ht="36" customHeight="1" x14ac:dyDescent="0.3">
      <c r="A14" s="53" t="s">
        <v>40</v>
      </c>
      <c r="B14" s="47" t="s">
        <v>31</v>
      </c>
      <c r="C14" s="48"/>
      <c r="D14" s="48"/>
      <c r="E14" s="49">
        <f>SUM(E15)</f>
        <v>15000</v>
      </c>
      <c r="F14" s="50"/>
      <c r="H14" s="41">
        <v>4</v>
      </c>
    </row>
    <row r="15" spans="1:8" ht="36" customHeight="1" x14ac:dyDescent="0.3">
      <c r="A15" s="47" t="s">
        <v>41</v>
      </c>
      <c r="B15" s="47" t="s">
        <v>33</v>
      </c>
      <c r="C15" s="48"/>
      <c r="D15" s="48"/>
      <c r="E15" s="51">
        <v>15000</v>
      </c>
      <c r="F15" s="52" t="s">
        <v>42</v>
      </c>
      <c r="H15" s="41" t="s">
        <v>43</v>
      </c>
    </row>
    <row r="16" spans="1:8" ht="36" customHeight="1" x14ac:dyDescent="0.3">
      <c r="A16" s="54" t="s">
        <v>44</v>
      </c>
      <c r="B16" s="55"/>
      <c r="C16" s="56"/>
      <c r="D16" s="56"/>
      <c r="E16" s="57">
        <f>E9+E11+E14</f>
        <v>4569842</v>
      </c>
      <c r="F16" s="58"/>
    </row>
    <row r="17" ht="24.05" customHeight="1" x14ac:dyDescent="0.3"/>
    <row r="18" ht="24.05" customHeight="1" x14ac:dyDescent="0.3"/>
    <row r="19" ht="24.05" customHeight="1" x14ac:dyDescent="0.3"/>
    <row r="20" ht="24.05" customHeight="1" x14ac:dyDescent="0.3"/>
    <row r="21" ht="24.05" customHeight="1" x14ac:dyDescent="0.3"/>
    <row r="22" ht="24.05" customHeight="1" x14ac:dyDescent="0.3"/>
    <row r="23" ht="24.05" customHeight="1" x14ac:dyDescent="0.3"/>
    <row r="24" ht="24.05" customHeight="1" x14ac:dyDescent="0.3"/>
    <row r="25" ht="24.05" customHeight="1" x14ac:dyDescent="0.3"/>
    <row r="26" ht="24.05" customHeight="1" x14ac:dyDescent="0.3"/>
    <row r="27" ht="24.05" customHeight="1" x14ac:dyDescent="0.3"/>
    <row r="28" ht="24.05" customHeight="1" x14ac:dyDescent="0.3"/>
    <row r="29" ht="24.05" customHeight="1" x14ac:dyDescent="0.3"/>
    <row r="30" ht="24.05" customHeight="1" x14ac:dyDescent="0.3"/>
    <row r="31" ht="24.05" customHeight="1" x14ac:dyDescent="0.3"/>
    <row r="32" ht="24.05" customHeight="1" x14ac:dyDescent="0.3"/>
    <row r="33" ht="24.05" customHeight="1" x14ac:dyDescent="0.3"/>
    <row r="34" ht="24.05" customHeight="1" x14ac:dyDescent="0.3"/>
    <row r="35" ht="24.05" customHeight="1" x14ac:dyDescent="0.3"/>
  </sheetData>
  <mergeCells count="11">
    <mergeCell ref="E7:E8"/>
    <mergeCell ref="A1:F1"/>
    <mergeCell ref="A2:F2"/>
    <mergeCell ref="A3:F3"/>
    <mergeCell ref="A4:F4"/>
    <mergeCell ref="C5:E5"/>
    <mergeCell ref="A6:A8"/>
    <mergeCell ref="B6:B8"/>
    <mergeCell ref="C6:E6"/>
    <mergeCell ref="F6:F8"/>
    <mergeCell ref="D7:D8"/>
  </mergeCells>
  <phoneticPr fontId="4" type="noConversion"/>
  <printOptions horizontalCentered="1"/>
  <pageMargins left="0.59055118110236227" right="0.39370078740157483" top="0.39370078740157483" bottom="0.59055118110236227" header="0.39370078740157483" footer="0.39370078740157483"/>
  <pageSetup paperSize="9" scale="94" firstPageNumber="7" orientation="portrait" useFirstPageNumber="1" r:id="rId1"/>
  <headerFooter alignWithMargins="0">
    <oddFooter>&amp;C&amp;"Times New Roman,標準"3-&amp;P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1"/>
  <sheetViews>
    <sheetView view="pageBreakPreview" topLeftCell="A4" zoomScaleNormal="100" zoomScaleSheetLayoutView="100" workbookViewId="0">
      <selection activeCell="C11" sqref="C11"/>
    </sheetView>
  </sheetViews>
  <sheetFormatPr defaultColWidth="9" defaultRowHeight="15.55" x14ac:dyDescent="0.3"/>
  <cols>
    <col min="1" max="1" width="10.6328125" style="59" customWidth="1"/>
    <col min="2" max="2" width="20.6328125" style="59" customWidth="1"/>
    <col min="3" max="4" width="10.6328125" style="59" customWidth="1"/>
    <col min="5" max="5" width="35.6328125" style="59" customWidth="1"/>
    <col min="6" max="16384" width="9" style="59"/>
  </cols>
  <sheetData>
    <row r="1" spans="1:5" ht="25.95" customHeight="1" x14ac:dyDescent="0.45">
      <c r="A1" s="282" t="s">
        <v>49</v>
      </c>
      <c r="B1" s="283"/>
      <c r="C1" s="283"/>
      <c r="D1" s="283"/>
      <c r="E1" s="283"/>
    </row>
    <row r="2" spans="1:5" ht="25.95" customHeight="1" x14ac:dyDescent="0.45">
      <c r="A2" s="282" t="s">
        <v>50</v>
      </c>
      <c r="B2" s="283"/>
      <c r="C2" s="283"/>
      <c r="D2" s="283"/>
      <c r="E2" s="283"/>
    </row>
    <row r="3" spans="1:5" ht="25.95" customHeight="1" x14ac:dyDescent="0.45">
      <c r="A3" s="284" t="s">
        <v>46</v>
      </c>
      <c r="B3" s="285"/>
      <c r="C3" s="285"/>
      <c r="D3" s="285"/>
      <c r="E3" s="285"/>
    </row>
    <row r="4" spans="1:5" ht="18" customHeight="1" x14ac:dyDescent="0.3">
      <c r="A4" s="286" t="s">
        <v>250</v>
      </c>
      <c r="B4" s="287"/>
      <c r="C4" s="287"/>
      <c r="D4" s="287"/>
      <c r="E4" s="287"/>
    </row>
    <row r="5" spans="1:5" ht="18" customHeight="1" x14ac:dyDescent="0.4">
      <c r="A5" s="60"/>
      <c r="B5" s="61"/>
      <c r="C5" s="61"/>
      <c r="D5" s="61"/>
      <c r="E5" s="62" t="s">
        <v>51</v>
      </c>
    </row>
    <row r="6" spans="1:5" ht="44.65" customHeight="1" x14ac:dyDescent="0.3">
      <c r="A6" s="63" t="s">
        <v>251</v>
      </c>
      <c r="B6" s="64" t="s">
        <v>47</v>
      </c>
      <c r="C6" s="63" t="s">
        <v>252</v>
      </c>
      <c r="D6" s="63" t="s">
        <v>253</v>
      </c>
      <c r="E6" s="64" t="s">
        <v>254</v>
      </c>
    </row>
    <row r="7" spans="1:5" s="68" customFormat="1" ht="48.4" x14ac:dyDescent="0.3">
      <c r="A7" s="65">
        <v>5139744</v>
      </c>
      <c r="B7" s="66" t="s">
        <v>255</v>
      </c>
      <c r="C7" s="65">
        <f>C8+C55+C57+C84</f>
        <v>5762848</v>
      </c>
      <c r="D7" s="65">
        <f>D8+D55+D57+D84</f>
        <v>5672105</v>
      </c>
      <c r="E7" s="67" t="s">
        <v>256</v>
      </c>
    </row>
    <row r="8" spans="1:5" s="68" customFormat="1" ht="32.4" customHeight="1" x14ac:dyDescent="0.3">
      <c r="A8" s="69">
        <v>627294</v>
      </c>
      <c r="B8" s="70" t="s">
        <v>257</v>
      </c>
      <c r="C8" s="69">
        <f>C9+C16+C17+C18</f>
        <v>775349</v>
      </c>
      <c r="D8" s="69">
        <f>D9+D16+D17+D18</f>
        <v>806741</v>
      </c>
      <c r="E8" s="71" t="s">
        <v>48</v>
      </c>
    </row>
    <row r="9" spans="1:5" s="68" customFormat="1" ht="22.75" customHeight="1" x14ac:dyDescent="0.3">
      <c r="A9" s="69">
        <v>342</v>
      </c>
      <c r="B9" s="70" t="s">
        <v>258</v>
      </c>
      <c r="C9" s="69">
        <v>712</v>
      </c>
      <c r="D9" s="69">
        <v>712</v>
      </c>
      <c r="E9" s="72" t="s">
        <v>52</v>
      </c>
    </row>
    <row r="10" spans="1:5" s="68" customFormat="1" ht="32.4" customHeight="1" x14ac:dyDescent="0.3">
      <c r="A10" s="69"/>
      <c r="B10" s="70"/>
      <c r="C10" s="69"/>
      <c r="D10" s="69"/>
      <c r="E10" s="73" t="s">
        <v>259</v>
      </c>
    </row>
    <row r="11" spans="1:5" s="68" customFormat="1" ht="32.4" customHeight="1" x14ac:dyDescent="0.3">
      <c r="A11" s="69"/>
      <c r="B11" s="70"/>
      <c r="C11" s="69"/>
      <c r="D11" s="69"/>
      <c r="E11" s="73" t="s">
        <v>260</v>
      </c>
    </row>
    <row r="12" spans="1:5" s="68" customFormat="1" ht="32.25" x14ac:dyDescent="0.3">
      <c r="A12" s="69"/>
      <c r="B12" s="70"/>
      <c r="C12" s="69"/>
      <c r="D12" s="69"/>
      <c r="E12" s="73" t="s">
        <v>261</v>
      </c>
    </row>
    <row r="13" spans="1:5" s="68" customFormat="1" ht="32.4" customHeight="1" x14ac:dyDescent="0.3">
      <c r="A13" s="69"/>
      <c r="B13" s="70"/>
      <c r="C13" s="69"/>
      <c r="D13" s="69"/>
      <c r="E13" s="73" t="s">
        <v>262</v>
      </c>
    </row>
    <row r="14" spans="1:5" s="68" customFormat="1" ht="32.4" customHeight="1" x14ac:dyDescent="0.3">
      <c r="A14" s="69"/>
      <c r="B14" s="70"/>
      <c r="C14" s="69"/>
      <c r="D14" s="69"/>
      <c r="E14" s="73" t="s">
        <v>263</v>
      </c>
    </row>
    <row r="15" spans="1:5" s="68" customFormat="1" ht="51.55" customHeight="1" x14ac:dyDescent="0.3">
      <c r="A15" s="69"/>
      <c r="B15" s="70"/>
      <c r="C15" s="69"/>
      <c r="D15" s="69"/>
      <c r="E15" s="73" t="s">
        <v>264</v>
      </c>
    </row>
    <row r="16" spans="1:5" s="68" customFormat="1" ht="32.4" customHeight="1" x14ac:dyDescent="0.3">
      <c r="A16" s="69">
        <v>6</v>
      </c>
      <c r="B16" s="70" t="s">
        <v>265</v>
      </c>
      <c r="C16" s="69">
        <v>0</v>
      </c>
      <c r="D16" s="69">
        <v>0</v>
      </c>
      <c r="E16" s="73"/>
    </row>
    <row r="17" spans="1:5" s="68" customFormat="1" ht="32.4" hidden="1" customHeight="1" x14ac:dyDescent="0.3">
      <c r="A17" s="69">
        <v>0</v>
      </c>
      <c r="B17" s="70" t="s">
        <v>266</v>
      </c>
      <c r="C17" s="69">
        <v>0</v>
      </c>
      <c r="D17" s="69">
        <v>0</v>
      </c>
      <c r="E17" s="73"/>
    </row>
    <row r="18" spans="1:5" s="68" customFormat="1" ht="32.4" customHeight="1" x14ac:dyDescent="0.3">
      <c r="A18" s="69">
        <v>626947</v>
      </c>
      <c r="B18" s="70" t="s">
        <v>267</v>
      </c>
      <c r="C18" s="69">
        <v>774637</v>
      </c>
      <c r="D18" s="69">
        <v>806029</v>
      </c>
      <c r="E18" s="74" t="s">
        <v>268</v>
      </c>
    </row>
    <row r="19" spans="1:5" s="68" customFormat="1" ht="22.75" customHeight="1" x14ac:dyDescent="0.3">
      <c r="A19" s="69"/>
      <c r="B19" s="70"/>
      <c r="C19" s="69"/>
      <c r="D19" s="69"/>
      <c r="E19" s="75" t="s">
        <v>269</v>
      </c>
    </row>
    <row r="20" spans="1:5" s="68" customFormat="1" ht="22.75" customHeight="1" x14ac:dyDescent="0.3">
      <c r="A20" s="69"/>
      <c r="B20" s="70"/>
      <c r="C20" s="69"/>
      <c r="D20" s="69"/>
      <c r="E20" s="73" t="s">
        <v>270</v>
      </c>
    </row>
    <row r="21" spans="1:5" s="68" customFormat="1" ht="22.75" customHeight="1" x14ac:dyDescent="0.3">
      <c r="A21" s="69"/>
      <c r="B21" s="70"/>
      <c r="C21" s="69"/>
      <c r="D21" s="69"/>
      <c r="E21" s="75" t="s">
        <v>271</v>
      </c>
    </row>
    <row r="22" spans="1:5" s="68" customFormat="1" ht="32.4" customHeight="1" x14ac:dyDescent="0.3">
      <c r="A22" s="69"/>
      <c r="B22" s="70"/>
      <c r="C22" s="69"/>
      <c r="D22" s="69"/>
      <c r="E22" s="76" t="s">
        <v>272</v>
      </c>
    </row>
    <row r="23" spans="1:5" s="68" customFormat="1" ht="32.4" customHeight="1" x14ac:dyDescent="0.3">
      <c r="A23" s="69"/>
      <c r="B23" s="70"/>
      <c r="C23" s="69"/>
      <c r="D23" s="69"/>
      <c r="E23" s="76" t="s">
        <v>273</v>
      </c>
    </row>
    <row r="24" spans="1:5" s="68" customFormat="1" ht="32.4" customHeight="1" x14ac:dyDescent="0.3">
      <c r="A24" s="69"/>
      <c r="B24" s="70"/>
      <c r="C24" s="69"/>
      <c r="D24" s="69"/>
      <c r="E24" s="76" t="s">
        <v>274</v>
      </c>
    </row>
    <row r="25" spans="1:5" s="68" customFormat="1" ht="32.4" customHeight="1" x14ac:dyDescent="0.3">
      <c r="A25" s="69"/>
      <c r="B25" s="70"/>
      <c r="C25" s="69"/>
      <c r="D25" s="69"/>
      <c r="E25" s="76" t="s">
        <v>275</v>
      </c>
    </row>
    <row r="26" spans="1:5" s="68" customFormat="1" ht="32.4" customHeight="1" x14ac:dyDescent="0.3">
      <c r="A26" s="77"/>
      <c r="B26" s="78"/>
      <c r="C26" s="77"/>
      <c r="D26" s="77"/>
      <c r="E26" s="79" t="s">
        <v>276</v>
      </c>
    </row>
    <row r="27" spans="1:5" s="68" customFormat="1" ht="32.4" customHeight="1" x14ac:dyDescent="0.3">
      <c r="A27" s="69"/>
      <c r="B27" s="70"/>
      <c r="C27" s="69"/>
      <c r="D27" s="69"/>
      <c r="E27" s="76" t="s">
        <v>277</v>
      </c>
    </row>
    <row r="28" spans="1:5" s="68" customFormat="1" ht="32.4" customHeight="1" x14ac:dyDescent="0.3">
      <c r="A28" s="69"/>
      <c r="B28" s="70"/>
      <c r="C28" s="69"/>
      <c r="D28" s="69"/>
      <c r="E28" s="76" t="s">
        <v>278</v>
      </c>
    </row>
    <row r="29" spans="1:5" s="68" customFormat="1" ht="32.4" customHeight="1" x14ac:dyDescent="0.3">
      <c r="A29" s="69"/>
      <c r="B29" s="70"/>
      <c r="C29" s="69"/>
      <c r="D29" s="69"/>
      <c r="E29" s="76" t="s">
        <v>279</v>
      </c>
    </row>
    <row r="30" spans="1:5" s="68" customFormat="1" ht="32.4" customHeight="1" x14ac:dyDescent="0.3">
      <c r="A30" s="69"/>
      <c r="B30" s="70"/>
      <c r="C30" s="69"/>
      <c r="D30" s="69"/>
      <c r="E30" s="76" t="s">
        <v>280</v>
      </c>
    </row>
    <row r="31" spans="1:5" s="68" customFormat="1" ht="32.4" customHeight="1" x14ac:dyDescent="0.3">
      <c r="A31" s="69"/>
      <c r="B31" s="70"/>
      <c r="C31" s="69"/>
      <c r="D31" s="69"/>
      <c r="E31" s="76" t="s">
        <v>281</v>
      </c>
    </row>
    <row r="32" spans="1:5" s="68" customFormat="1" ht="64.55" x14ac:dyDescent="0.3">
      <c r="A32" s="80"/>
      <c r="B32" s="81"/>
      <c r="C32" s="82"/>
      <c r="D32" s="82"/>
      <c r="E32" s="76" t="s">
        <v>282</v>
      </c>
    </row>
    <row r="33" spans="1:5" s="68" customFormat="1" ht="32.4" customHeight="1" x14ac:dyDescent="0.3">
      <c r="A33" s="80"/>
      <c r="B33" s="81"/>
      <c r="C33" s="82"/>
      <c r="D33" s="82"/>
      <c r="E33" s="76" t="s">
        <v>283</v>
      </c>
    </row>
    <row r="34" spans="1:5" s="68" customFormat="1" ht="32.4" customHeight="1" x14ac:dyDescent="0.3">
      <c r="A34" s="80"/>
      <c r="B34" s="81"/>
      <c r="C34" s="82"/>
      <c r="D34" s="82"/>
      <c r="E34" s="76" t="s">
        <v>284</v>
      </c>
    </row>
    <row r="35" spans="1:5" s="68" customFormat="1" ht="32.4" customHeight="1" x14ac:dyDescent="0.3">
      <c r="A35" s="80"/>
      <c r="B35" s="81"/>
      <c r="C35" s="82"/>
      <c r="D35" s="82"/>
      <c r="E35" s="76" t="s">
        <v>285</v>
      </c>
    </row>
    <row r="36" spans="1:5" s="68" customFormat="1" ht="48.4" x14ac:dyDescent="0.3">
      <c r="A36" s="80"/>
      <c r="B36" s="81"/>
      <c r="C36" s="82"/>
      <c r="D36" s="82"/>
      <c r="E36" s="70" t="s">
        <v>286</v>
      </c>
    </row>
    <row r="37" spans="1:5" s="68" customFormat="1" ht="32.4" customHeight="1" x14ac:dyDescent="0.3">
      <c r="A37" s="80"/>
      <c r="B37" s="81"/>
      <c r="C37" s="82"/>
      <c r="D37" s="82"/>
      <c r="E37" s="76" t="s">
        <v>287</v>
      </c>
    </row>
    <row r="38" spans="1:5" s="68" customFormat="1" ht="32.4" customHeight="1" x14ac:dyDescent="0.3">
      <c r="A38" s="80"/>
      <c r="B38" s="81"/>
      <c r="C38" s="82"/>
      <c r="D38" s="82"/>
      <c r="E38" s="76" t="s">
        <v>288</v>
      </c>
    </row>
    <row r="39" spans="1:5" s="68" customFormat="1" ht="32.4" customHeight="1" x14ac:dyDescent="0.3">
      <c r="A39" s="80"/>
      <c r="B39" s="81"/>
      <c r="C39" s="82"/>
      <c r="D39" s="82"/>
      <c r="E39" s="76" t="s">
        <v>289</v>
      </c>
    </row>
    <row r="40" spans="1:5" s="68" customFormat="1" ht="51.85" customHeight="1" x14ac:dyDescent="0.3">
      <c r="A40" s="80"/>
      <c r="B40" s="81"/>
      <c r="C40" s="82"/>
      <c r="D40" s="82"/>
      <c r="E40" s="76" t="s">
        <v>290</v>
      </c>
    </row>
    <row r="41" spans="1:5" s="68" customFormat="1" ht="32.4" customHeight="1" x14ac:dyDescent="0.3">
      <c r="A41" s="80"/>
      <c r="B41" s="81"/>
      <c r="C41" s="82"/>
      <c r="D41" s="82"/>
      <c r="E41" s="76" t="s">
        <v>291</v>
      </c>
    </row>
    <row r="42" spans="1:5" s="68" customFormat="1" ht="32.4" customHeight="1" x14ac:dyDescent="0.3">
      <c r="A42" s="80"/>
      <c r="B42" s="81"/>
      <c r="C42" s="82"/>
      <c r="D42" s="82"/>
      <c r="E42" s="76" t="s">
        <v>292</v>
      </c>
    </row>
    <row r="43" spans="1:5" s="68" customFormat="1" ht="32.4" customHeight="1" x14ac:dyDescent="0.3">
      <c r="A43" s="83"/>
      <c r="B43" s="84"/>
      <c r="C43" s="85"/>
      <c r="D43" s="85"/>
      <c r="E43" s="86" t="s">
        <v>293</v>
      </c>
    </row>
    <row r="44" spans="1:5" s="68" customFormat="1" ht="32.4" customHeight="1" x14ac:dyDescent="0.3">
      <c r="A44" s="87"/>
      <c r="B44" s="88"/>
      <c r="C44" s="89"/>
      <c r="D44" s="89"/>
      <c r="E44" s="90" t="s">
        <v>294</v>
      </c>
    </row>
    <row r="45" spans="1:5" s="68" customFormat="1" ht="22.75" customHeight="1" x14ac:dyDescent="0.3">
      <c r="A45" s="80"/>
      <c r="B45" s="81"/>
      <c r="C45" s="82"/>
      <c r="D45" s="82"/>
      <c r="E45" s="75" t="s">
        <v>295</v>
      </c>
    </row>
    <row r="46" spans="1:5" s="68" customFormat="1" ht="22.75" customHeight="1" x14ac:dyDescent="0.3">
      <c r="A46" s="80"/>
      <c r="B46" s="81"/>
      <c r="C46" s="82"/>
      <c r="D46" s="82"/>
      <c r="E46" s="75" t="s">
        <v>296</v>
      </c>
    </row>
    <row r="47" spans="1:5" s="68" customFormat="1" ht="32.4" customHeight="1" x14ac:dyDescent="0.3">
      <c r="A47" s="80"/>
      <c r="B47" s="81"/>
      <c r="C47" s="82"/>
      <c r="D47" s="91"/>
      <c r="E47" s="76" t="s">
        <v>297</v>
      </c>
    </row>
    <row r="48" spans="1:5" s="68" customFormat="1" ht="32.4" customHeight="1" x14ac:dyDescent="0.3">
      <c r="A48" s="80"/>
      <c r="B48" s="81"/>
      <c r="C48" s="82"/>
      <c r="D48" s="82"/>
      <c r="E48" s="76" t="s">
        <v>298</v>
      </c>
    </row>
    <row r="49" spans="1:5" s="68" customFormat="1" ht="32.4" customHeight="1" x14ac:dyDescent="0.3">
      <c r="A49" s="80"/>
      <c r="B49" s="81"/>
      <c r="C49" s="82"/>
      <c r="D49" s="82"/>
      <c r="E49" s="76" t="s">
        <v>299</v>
      </c>
    </row>
    <row r="50" spans="1:5" s="68" customFormat="1" ht="32.4" customHeight="1" x14ac:dyDescent="0.3">
      <c r="A50" s="80"/>
      <c r="B50" s="81"/>
      <c r="C50" s="82"/>
      <c r="D50" s="82"/>
      <c r="E50" s="76" t="s">
        <v>300</v>
      </c>
    </row>
    <row r="51" spans="1:5" s="68" customFormat="1" ht="32.4" customHeight="1" x14ac:dyDescent="0.3">
      <c r="A51" s="80"/>
      <c r="B51" s="81"/>
      <c r="C51" s="82"/>
      <c r="D51" s="82"/>
      <c r="E51" s="76" t="s">
        <v>301</v>
      </c>
    </row>
    <row r="52" spans="1:5" s="68" customFormat="1" ht="32.4" customHeight="1" x14ac:dyDescent="0.3">
      <c r="A52" s="80"/>
      <c r="B52" s="81"/>
      <c r="C52" s="82"/>
      <c r="D52" s="82"/>
      <c r="E52" s="76" t="s">
        <v>302</v>
      </c>
    </row>
    <row r="53" spans="1:5" s="68" customFormat="1" ht="32.4" customHeight="1" x14ac:dyDescent="0.3">
      <c r="A53" s="80"/>
      <c r="B53" s="81"/>
      <c r="C53" s="82"/>
      <c r="D53" s="82"/>
      <c r="E53" s="76" t="s">
        <v>303</v>
      </c>
    </row>
    <row r="54" spans="1:5" s="68" customFormat="1" ht="32.4" customHeight="1" x14ac:dyDescent="0.3">
      <c r="A54" s="80"/>
      <c r="B54" s="81"/>
      <c r="C54" s="82"/>
      <c r="D54" s="82"/>
      <c r="E54" s="76" t="s">
        <v>304</v>
      </c>
    </row>
    <row r="55" spans="1:5" s="68" customFormat="1" ht="32.4" customHeight="1" x14ac:dyDescent="0.3">
      <c r="A55" s="69">
        <v>2155055</v>
      </c>
      <c r="B55" s="92" t="s">
        <v>305</v>
      </c>
      <c r="C55" s="93">
        <f>SUM(C56:C56)</f>
        <v>2183772</v>
      </c>
      <c r="D55" s="93">
        <f>SUM(D56:D56)</f>
        <v>2172207</v>
      </c>
      <c r="E55" s="75" t="s">
        <v>48</v>
      </c>
    </row>
    <row r="56" spans="1:5" s="68" customFormat="1" ht="32.4" customHeight="1" x14ac:dyDescent="0.3">
      <c r="A56" s="69">
        <v>2155055</v>
      </c>
      <c r="B56" s="92" t="s">
        <v>306</v>
      </c>
      <c r="C56" s="93">
        <v>2183772</v>
      </c>
      <c r="D56" s="93">
        <v>2172207</v>
      </c>
      <c r="E56" s="70" t="s">
        <v>307</v>
      </c>
    </row>
    <row r="57" spans="1:5" s="68" customFormat="1" ht="64.55" x14ac:dyDescent="0.3">
      <c r="A57" s="69">
        <v>2349426</v>
      </c>
      <c r="B57" s="94" t="s">
        <v>308</v>
      </c>
      <c r="C57" s="69">
        <f>C58</f>
        <v>2803727</v>
      </c>
      <c r="D57" s="69">
        <f>D58</f>
        <v>2693157</v>
      </c>
      <c r="E57" s="95" t="s">
        <v>48</v>
      </c>
    </row>
    <row r="58" spans="1:5" s="68" customFormat="1" ht="22.75" customHeight="1" x14ac:dyDescent="0.3">
      <c r="A58" s="69">
        <v>2349426</v>
      </c>
      <c r="B58" s="92" t="s">
        <v>309</v>
      </c>
      <c r="C58" s="69">
        <f>2819727-6000-10000</f>
        <v>2803727</v>
      </c>
      <c r="D58" s="69">
        <v>2693157</v>
      </c>
      <c r="E58" s="96" t="s">
        <v>310</v>
      </c>
    </row>
    <row r="59" spans="1:5" s="68" customFormat="1" ht="32.4" customHeight="1" x14ac:dyDescent="0.3">
      <c r="A59" s="69"/>
      <c r="B59" s="92"/>
      <c r="C59" s="69"/>
      <c r="D59" s="69"/>
      <c r="E59" s="97" t="s">
        <v>311</v>
      </c>
    </row>
    <row r="60" spans="1:5" s="68" customFormat="1" ht="32.4" customHeight="1" x14ac:dyDescent="0.3">
      <c r="A60" s="69"/>
      <c r="B60" s="92"/>
      <c r="C60" s="93"/>
      <c r="D60" s="93"/>
      <c r="E60" s="98" t="s">
        <v>312</v>
      </c>
    </row>
    <row r="61" spans="1:5" s="68" customFormat="1" ht="32.4" customHeight="1" x14ac:dyDescent="0.3">
      <c r="A61" s="69"/>
      <c r="B61" s="92"/>
      <c r="C61" s="93"/>
      <c r="D61" s="93"/>
      <c r="E61" s="76" t="s">
        <v>313</v>
      </c>
    </row>
    <row r="62" spans="1:5" s="68" customFormat="1" ht="32.4" customHeight="1" x14ac:dyDescent="0.3">
      <c r="A62" s="77"/>
      <c r="B62" s="99"/>
      <c r="C62" s="100"/>
      <c r="D62" s="100"/>
      <c r="E62" s="79" t="s">
        <v>314</v>
      </c>
    </row>
    <row r="63" spans="1:5" s="68" customFormat="1" ht="32.4" customHeight="1" x14ac:dyDescent="0.3">
      <c r="A63" s="101"/>
      <c r="B63" s="102"/>
      <c r="C63" s="103"/>
      <c r="D63" s="103"/>
      <c r="E63" s="90" t="s">
        <v>315</v>
      </c>
    </row>
    <row r="64" spans="1:5" s="68" customFormat="1" ht="32.4" customHeight="1" x14ac:dyDescent="0.3">
      <c r="A64" s="69"/>
      <c r="B64" s="92"/>
      <c r="C64" s="93"/>
      <c r="D64" s="93"/>
      <c r="E64" s="76" t="s">
        <v>316</v>
      </c>
    </row>
    <row r="65" spans="1:5" s="68" customFormat="1" ht="32.4" customHeight="1" x14ac:dyDescent="0.3">
      <c r="A65" s="69"/>
      <c r="B65" s="92"/>
      <c r="C65" s="93"/>
      <c r="D65" s="93"/>
      <c r="E65" s="76" t="s">
        <v>317</v>
      </c>
    </row>
    <row r="66" spans="1:5" s="68" customFormat="1" ht="32.4" customHeight="1" x14ac:dyDescent="0.3">
      <c r="A66" s="69"/>
      <c r="B66" s="92"/>
      <c r="C66" s="93"/>
      <c r="D66" s="93"/>
      <c r="E66" s="76" t="s">
        <v>318</v>
      </c>
    </row>
    <row r="67" spans="1:5" s="68" customFormat="1" ht="32.4" customHeight="1" x14ac:dyDescent="0.3">
      <c r="A67" s="69"/>
      <c r="B67" s="92"/>
      <c r="C67" s="93"/>
      <c r="D67" s="93"/>
      <c r="E67" s="76" t="s">
        <v>319</v>
      </c>
    </row>
    <row r="68" spans="1:5" s="68" customFormat="1" ht="32.4" customHeight="1" x14ac:dyDescent="0.3">
      <c r="A68" s="69"/>
      <c r="B68" s="92"/>
      <c r="C68" s="93"/>
      <c r="D68" s="93"/>
      <c r="E68" s="76" t="s">
        <v>320</v>
      </c>
    </row>
    <row r="69" spans="1:5" s="68" customFormat="1" ht="32.4" customHeight="1" x14ac:dyDescent="0.3">
      <c r="A69" s="69"/>
      <c r="B69" s="92"/>
      <c r="C69" s="93"/>
      <c r="D69" s="93"/>
      <c r="E69" s="76" t="s">
        <v>321</v>
      </c>
    </row>
    <row r="70" spans="1:5" s="68" customFormat="1" ht="20.75" customHeight="1" x14ac:dyDescent="0.3">
      <c r="A70" s="69"/>
      <c r="B70" s="92"/>
      <c r="C70" s="93"/>
      <c r="D70" s="93"/>
      <c r="E70" s="76" t="s">
        <v>322</v>
      </c>
    </row>
    <row r="71" spans="1:5" s="68" customFormat="1" ht="32.4" customHeight="1" x14ac:dyDescent="0.3">
      <c r="A71" s="69"/>
      <c r="B71" s="92"/>
      <c r="C71" s="93"/>
      <c r="D71" s="93"/>
      <c r="E71" s="70" t="s">
        <v>323</v>
      </c>
    </row>
    <row r="72" spans="1:5" s="68" customFormat="1" ht="32.4" customHeight="1" x14ac:dyDescent="0.3">
      <c r="A72" s="69"/>
      <c r="B72" s="92"/>
      <c r="C72" s="93"/>
      <c r="D72" s="93"/>
      <c r="E72" s="104" t="s">
        <v>324</v>
      </c>
    </row>
    <row r="73" spans="1:5" s="68" customFormat="1" ht="21.9" customHeight="1" x14ac:dyDescent="0.3">
      <c r="A73" s="69"/>
      <c r="B73" s="92"/>
      <c r="C73" s="93"/>
      <c r="D73" s="93"/>
      <c r="E73" s="75" t="s">
        <v>325</v>
      </c>
    </row>
    <row r="74" spans="1:5" s="68" customFormat="1" ht="38.299999999999997" customHeight="1" x14ac:dyDescent="0.3">
      <c r="A74" s="69"/>
      <c r="B74" s="92"/>
      <c r="C74" s="93"/>
      <c r="D74" s="93"/>
      <c r="E74" s="76" t="s">
        <v>326</v>
      </c>
    </row>
    <row r="75" spans="1:5" s="68" customFormat="1" ht="49.55" customHeight="1" x14ac:dyDescent="0.3">
      <c r="A75" s="69"/>
      <c r="B75" s="92"/>
      <c r="C75" s="93"/>
      <c r="D75" s="93"/>
      <c r="E75" s="70" t="s">
        <v>327</v>
      </c>
    </row>
    <row r="76" spans="1:5" s="68" customFormat="1" ht="32.4" customHeight="1" x14ac:dyDescent="0.3">
      <c r="A76" s="69"/>
      <c r="B76" s="92"/>
      <c r="C76" s="93"/>
      <c r="D76" s="93"/>
      <c r="E76" s="70" t="s">
        <v>328</v>
      </c>
    </row>
    <row r="77" spans="1:5" s="68" customFormat="1" ht="32.4" customHeight="1" x14ac:dyDescent="0.3">
      <c r="A77" s="69"/>
      <c r="B77" s="92"/>
      <c r="C77" s="93"/>
      <c r="D77" s="93"/>
      <c r="E77" s="70" t="s">
        <v>329</v>
      </c>
    </row>
    <row r="78" spans="1:5" s="68" customFormat="1" ht="32.4" customHeight="1" x14ac:dyDescent="0.3">
      <c r="A78" s="69"/>
      <c r="B78" s="92"/>
      <c r="C78" s="93"/>
      <c r="D78" s="93"/>
      <c r="E78" s="70" t="s">
        <v>330</v>
      </c>
    </row>
    <row r="79" spans="1:5" s="68" customFormat="1" ht="32.4" customHeight="1" x14ac:dyDescent="0.3">
      <c r="A79" s="69"/>
      <c r="B79" s="92"/>
      <c r="C79" s="93"/>
      <c r="D79" s="93"/>
      <c r="E79" s="70" t="s">
        <v>331</v>
      </c>
    </row>
    <row r="80" spans="1:5" s="68" customFormat="1" ht="22.75" customHeight="1" x14ac:dyDescent="0.3">
      <c r="A80" s="69"/>
      <c r="B80" s="92"/>
      <c r="C80" s="93"/>
      <c r="D80" s="93"/>
      <c r="E80" s="70" t="s">
        <v>332</v>
      </c>
    </row>
    <row r="81" spans="1:5" s="68" customFormat="1" ht="32.4" customHeight="1" x14ac:dyDescent="0.3">
      <c r="A81" s="69"/>
      <c r="B81" s="92"/>
      <c r="C81" s="93"/>
      <c r="D81" s="93"/>
      <c r="E81" s="70" t="s">
        <v>333</v>
      </c>
    </row>
    <row r="82" spans="1:5" s="68" customFormat="1" ht="22.75" customHeight="1" x14ac:dyDescent="0.3">
      <c r="A82" s="77"/>
      <c r="B82" s="99"/>
      <c r="C82" s="100"/>
      <c r="D82" s="100"/>
      <c r="E82" s="105" t="s">
        <v>334</v>
      </c>
    </row>
    <row r="83" spans="1:5" s="68" customFormat="1" ht="32.4" customHeight="1" x14ac:dyDescent="0.3">
      <c r="A83" s="69"/>
      <c r="B83" s="92"/>
      <c r="C83" s="93"/>
      <c r="D83" s="93"/>
      <c r="E83" s="70" t="s">
        <v>335</v>
      </c>
    </row>
    <row r="84" spans="1:5" ht="32.4" customHeight="1" x14ac:dyDescent="0.3">
      <c r="A84" s="69">
        <v>7969</v>
      </c>
      <c r="B84" s="70" t="s">
        <v>336</v>
      </c>
      <c r="C84" s="69">
        <f>C85</f>
        <v>0</v>
      </c>
      <c r="D84" s="69">
        <f>D85</f>
        <v>0</v>
      </c>
      <c r="E84" s="106"/>
    </row>
    <row r="85" spans="1:5" ht="32.4" customHeight="1" x14ac:dyDescent="0.3">
      <c r="A85" s="69">
        <v>7969</v>
      </c>
      <c r="B85" s="70" t="s">
        <v>337</v>
      </c>
      <c r="C85" s="69">
        <v>0</v>
      </c>
      <c r="D85" s="69">
        <v>0</v>
      </c>
      <c r="E85" s="106"/>
    </row>
    <row r="86" spans="1:5" s="68" customFormat="1" ht="32.4" customHeight="1" x14ac:dyDescent="0.3">
      <c r="A86" s="65">
        <v>1932</v>
      </c>
      <c r="B86" s="98" t="s">
        <v>338</v>
      </c>
      <c r="C86" s="65">
        <f>C87+C89</f>
        <v>1988</v>
      </c>
      <c r="D86" s="65">
        <f>D87+D89</f>
        <v>1994</v>
      </c>
      <c r="E86" s="71" t="s">
        <v>48</v>
      </c>
    </row>
    <row r="87" spans="1:5" s="68" customFormat="1" ht="32.4" customHeight="1" x14ac:dyDescent="0.3">
      <c r="A87" s="69">
        <v>252</v>
      </c>
      <c r="B87" s="70" t="s">
        <v>339</v>
      </c>
      <c r="C87" s="69">
        <f>C88</f>
        <v>288</v>
      </c>
      <c r="D87" s="69">
        <f>D88</f>
        <v>294</v>
      </c>
      <c r="E87" s="71"/>
    </row>
    <row r="88" spans="1:5" s="68" customFormat="1" ht="32.4" customHeight="1" x14ac:dyDescent="0.3">
      <c r="A88" s="69">
        <v>252</v>
      </c>
      <c r="B88" s="70" t="s">
        <v>340</v>
      </c>
      <c r="C88" s="69">
        <v>288</v>
      </c>
      <c r="D88" s="69">
        <v>294</v>
      </c>
      <c r="E88" s="75" t="s">
        <v>341</v>
      </c>
    </row>
    <row r="89" spans="1:5" s="68" customFormat="1" ht="32.4" customHeight="1" x14ac:dyDescent="0.3">
      <c r="A89" s="69">
        <v>1680</v>
      </c>
      <c r="B89" s="70" t="s">
        <v>342</v>
      </c>
      <c r="C89" s="69">
        <f>C90</f>
        <v>1700</v>
      </c>
      <c r="D89" s="69">
        <f>D90</f>
        <v>1700</v>
      </c>
      <c r="E89" s="71" t="s">
        <v>48</v>
      </c>
    </row>
    <row r="90" spans="1:5" s="68" customFormat="1" ht="48.4" x14ac:dyDescent="0.3">
      <c r="A90" s="69">
        <v>1680</v>
      </c>
      <c r="B90" s="70" t="s">
        <v>343</v>
      </c>
      <c r="C90" s="69">
        <v>1700</v>
      </c>
      <c r="D90" s="69">
        <v>1700</v>
      </c>
      <c r="E90" s="107" t="s">
        <v>344</v>
      </c>
    </row>
    <row r="91" spans="1:5" s="68" customFormat="1" ht="24.05" customHeight="1" x14ac:dyDescent="0.3">
      <c r="A91" s="69"/>
      <c r="B91" s="70"/>
      <c r="C91" s="69"/>
      <c r="D91" s="69"/>
      <c r="E91" s="97"/>
    </row>
    <row r="92" spans="1:5" s="68" customFormat="1" ht="32.4" customHeight="1" x14ac:dyDescent="0.3">
      <c r="A92" s="108">
        <v>5141676</v>
      </c>
      <c r="B92" s="109" t="s">
        <v>345</v>
      </c>
      <c r="C92" s="108">
        <f>C7+C86</f>
        <v>5764836</v>
      </c>
      <c r="D92" s="108">
        <f>D7+D86</f>
        <v>5674099</v>
      </c>
      <c r="E92" s="110"/>
    </row>
    <row r="93" spans="1:5" ht="36" customHeight="1" x14ac:dyDescent="0.3"/>
    <row r="94" spans="1:5" ht="36" customHeight="1" x14ac:dyDescent="0.3"/>
    <row r="101" spans="5:5" ht="16.149999999999999" x14ac:dyDescent="0.3">
      <c r="E101" s="111"/>
    </row>
  </sheetData>
  <mergeCells count="4">
    <mergeCell ref="A1:E1"/>
    <mergeCell ref="A2:E2"/>
    <mergeCell ref="A3:E3"/>
    <mergeCell ref="A4:E4"/>
  </mergeCells>
  <phoneticPr fontId="4" type="noConversion"/>
  <printOptions horizontalCentered="1"/>
  <pageMargins left="0.47244094488188981" right="0.47244094488188981" top="0.59055118110236227" bottom="0.59055118110236227" header="0.39370078740157483" footer="0.39370078740157483"/>
  <pageSetup paperSize="9" scale="99" firstPageNumber="8" fitToHeight="0" orientation="portrait" useFirstPageNumber="1" r:id="rId1"/>
  <headerFooter alignWithMargins="0">
    <oddFooter>&amp;C&amp;"Times New Roman,標準" 3-&amp;P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view="pageBreakPreview" zoomScaleNormal="100" workbookViewId="0">
      <selection activeCell="D8" sqref="D8"/>
    </sheetView>
  </sheetViews>
  <sheetFormatPr defaultColWidth="9" defaultRowHeight="16.149999999999999" x14ac:dyDescent="0.3"/>
  <cols>
    <col min="1" max="1" width="21.453125" style="41" customWidth="1"/>
    <col min="2" max="2" width="5.453125" style="41" customWidth="1"/>
    <col min="3" max="3" width="9.453125" style="41" customWidth="1"/>
    <col min="4" max="5" width="10.453125" style="41" customWidth="1"/>
    <col min="6" max="6" width="29.08984375" style="41" customWidth="1"/>
    <col min="7" max="16384" width="9" style="41"/>
  </cols>
  <sheetData>
    <row r="1" spans="1:6" ht="24.2" x14ac:dyDescent="0.45">
      <c r="A1" s="270" t="s">
        <v>45</v>
      </c>
      <c r="B1" s="288"/>
      <c r="C1" s="288"/>
      <c r="D1" s="288"/>
      <c r="E1" s="288"/>
      <c r="F1" s="288"/>
    </row>
    <row r="2" spans="1:6" ht="24.2" x14ac:dyDescent="0.45">
      <c r="A2" s="270" t="s">
        <v>53</v>
      </c>
      <c r="B2" s="270"/>
      <c r="C2" s="270"/>
      <c r="D2" s="270"/>
      <c r="E2" s="288"/>
      <c r="F2" s="289"/>
    </row>
    <row r="3" spans="1:6" ht="24.2" x14ac:dyDescent="0.45">
      <c r="A3" s="271" t="s">
        <v>65</v>
      </c>
      <c r="B3" s="271"/>
      <c r="C3" s="271"/>
      <c r="D3" s="271"/>
      <c r="E3" s="271"/>
      <c r="F3" s="271"/>
    </row>
    <row r="4" spans="1:6" x14ac:dyDescent="0.3">
      <c r="A4" s="273" t="s">
        <v>346</v>
      </c>
      <c r="B4" s="273"/>
      <c r="C4" s="273"/>
      <c r="D4" s="273"/>
      <c r="E4" s="273"/>
      <c r="F4" s="273"/>
    </row>
    <row r="5" spans="1:6" ht="19.600000000000001" x14ac:dyDescent="0.4">
      <c r="A5" s="42" t="s">
        <v>347</v>
      </c>
      <c r="B5" s="290"/>
      <c r="C5" s="291"/>
      <c r="D5" s="291"/>
      <c r="E5" s="291"/>
      <c r="F5" s="112" t="s">
        <v>55</v>
      </c>
    </row>
    <row r="6" spans="1:6" ht="34.700000000000003" customHeight="1" x14ac:dyDescent="0.3">
      <c r="A6" s="113" t="s">
        <v>56</v>
      </c>
      <c r="B6" s="113" t="s">
        <v>23</v>
      </c>
      <c r="C6" s="194" t="s">
        <v>57</v>
      </c>
      <c r="D6" s="115" t="s">
        <v>58</v>
      </c>
      <c r="E6" s="115" t="s">
        <v>59</v>
      </c>
      <c r="F6" s="116" t="s">
        <v>60</v>
      </c>
    </row>
    <row r="7" spans="1:6" ht="18.75" customHeight="1" x14ac:dyDescent="0.3">
      <c r="A7" s="113"/>
      <c r="B7" s="113"/>
      <c r="C7" s="195"/>
      <c r="D7" s="117"/>
      <c r="E7" s="117"/>
      <c r="F7" s="113"/>
    </row>
    <row r="8" spans="1:6" ht="197" customHeight="1" x14ac:dyDescent="0.3">
      <c r="A8" s="52" t="s">
        <v>61</v>
      </c>
      <c r="B8" s="118" t="s">
        <v>62</v>
      </c>
      <c r="C8" s="119"/>
      <c r="D8" s="51"/>
      <c r="E8" s="122">
        <v>5762848</v>
      </c>
      <c r="F8" s="107" t="s">
        <v>348</v>
      </c>
    </row>
    <row r="9" spans="1:6" ht="32.25" x14ac:dyDescent="0.3">
      <c r="A9" s="120" t="s">
        <v>63</v>
      </c>
      <c r="B9" s="121" t="s">
        <v>62</v>
      </c>
      <c r="C9" s="51"/>
      <c r="D9" s="51"/>
      <c r="E9" s="122">
        <v>1988</v>
      </c>
      <c r="F9" s="107" t="s">
        <v>64</v>
      </c>
    </row>
    <row r="10" spans="1:6" ht="226.4" customHeight="1" x14ac:dyDescent="0.3">
      <c r="A10" s="123"/>
      <c r="B10" s="124"/>
      <c r="C10" s="125"/>
      <c r="D10" s="125"/>
      <c r="E10" s="126"/>
      <c r="F10" s="127"/>
    </row>
    <row r="11" spans="1:6" ht="40.75" customHeight="1" x14ac:dyDescent="0.3">
      <c r="A11" s="179" t="s">
        <v>349</v>
      </c>
      <c r="B11" s="128"/>
      <c r="C11" s="129"/>
      <c r="D11" s="129"/>
      <c r="E11" s="267">
        <f>E8+E9</f>
        <v>5764836</v>
      </c>
      <c r="F11" s="130"/>
    </row>
    <row r="12" spans="1:6" x14ac:dyDescent="0.3">
      <c r="A12" s="131"/>
      <c r="B12" s="131"/>
      <c r="C12" s="131"/>
      <c r="D12" s="131"/>
    </row>
    <row r="13" spans="1:6" x14ac:dyDescent="0.3">
      <c r="A13" s="131"/>
      <c r="B13" s="131"/>
      <c r="C13" s="131"/>
      <c r="D13" s="131"/>
    </row>
    <row r="14" spans="1:6" x14ac:dyDescent="0.3">
      <c r="A14" s="131"/>
      <c r="B14" s="131"/>
      <c r="C14" s="131"/>
      <c r="D14" s="131"/>
    </row>
    <row r="15" spans="1:6" x14ac:dyDescent="0.3">
      <c r="A15" s="131"/>
      <c r="B15" s="131"/>
      <c r="C15" s="131"/>
      <c r="D15" s="131"/>
    </row>
    <row r="16" spans="1:6" x14ac:dyDescent="0.3">
      <c r="A16" s="131"/>
      <c r="B16" s="131"/>
      <c r="C16" s="131"/>
      <c r="D16" s="131"/>
    </row>
    <row r="17" spans="1:4" x14ac:dyDescent="0.3">
      <c r="A17" s="131"/>
      <c r="B17" s="131"/>
      <c r="C17" s="131"/>
      <c r="D17" s="131"/>
    </row>
    <row r="18" spans="1:4" x14ac:dyDescent="0.3">
      <c r="A18" s="131"/>
      <c r="B18" s="131"/>
      <c r="C18" s="131"/>
      <c r="D18" s="131"/>
    </row>
    <row r="19" spans="1:4" x14ac:dyDescent="0.3">
      <c r="A19" s="131"/>
      <c r="B19" s="131"/>
      <c r="C19" s="131"/>
      <c r="D19" s="131"/>
    </row>
    <row r="20" spans="1:4" x14ac:dyDescent="0.3">
      <c r="A20" s="131"/>
      <c r="B20" s="131"/>
      <c r="C20" s="131"/>
      <c r="D20" s="131"/>
    </row>
    <row r="21" spans="1:4" x14ac:dyDescent="0.3">
      <c r="A21" s="131"/>
      <c r="B21" s="131"/>
      <c r="C21" s="131"/>
      <c r="D21" s="131"/>
    </row>
    <row r="22" spans="1:4" x14ac:dyDescent="0.3">
      <c r="A22" s="131"/>
      <c r="B22" s="131"/>
      <c r="C22" s="131"/>
      <c r="D22" s="131"/>
    </row>
    <row r="23" spans="1:4" x14ac:dyDescent="0.3">
      <c r="A23" s="131"/>
      <c r="B23" s="131"/>
      <c r="C23" s="131"/>
      <c r="D23" s="131"/>
    </row>
    <row r="24" spans="1:4" x14ac:dyDescent="0.3">
      <c r="A24" s="131"/>
      <c r="B24" s="131"/>
      <c r="C24" s="131"/>
      <c r="D24" s="131"/>
    </row>
    <row r="25" spans="1:4" x14ac:dyDescent="0.3">
      <c r="A25" s="131"/>
      <c r="B25" s="131"/>
      <c r="C25" s="131"/>
      <c r="D25" s="131"/>
    </row>
    <row r="26" spans="1:4" x14ac:dyDescent="0.3">
      <c r="A26" s="131"/>
      <c r="B26" s="131"/>
      <c r="C26" s="131"/>
      <c r="D26" s="131"/>
    </row>
    <row r="27" spans="1:4" x14ac:dyDescent="0.3">
      <c r="A27" s="131"/>
      <c r="B27" s="131"/>
      <c r="C27" s="131"/>
      <c r="D27" s="131"/>
    </row>
  </sheetData>
  <mergeCells count="5">
    <mergeCell ref="A1:F1"/>
    <mergeCell ref="A2:F2"/>
    <mergeCell ref="A3:F3"/>
    <mergeCell ref="A4:F4"/>
    <mergeCell ref="B5:E5"/>
  </mergeCells>
  <phoneticPr fontId="4" type="noConversion"/>
  <printOptions horizontalCentered="1"/>
  <pageMargins left="0.47244094488188981" right="0.47244094488188981" top="0.59055118110236227" bottom="0.59055118110236227" header="0.39370078740157483" footer="0.39370078740157483"/>
  <pageSetup paperSize="9" firstPageNumber="13" orientation="portrait" useFirstPageNumber="1" r:id="rId1"/>
  <headerFooter alignWithMargins="0">
    <oddFooter>&amp;C&amp;"Times New Roman,標準"3-&amp;P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view="pageBreakPreview" zoomScaleNormal="100" zoomScaleSheetLayoutView="100" workbookViewId="0">
      <pane xSplit="2" ySplit="1" topLeftCell="C2" activePane="bottomRight" state="frozen"/>
      <selection activeCell="H24" sqref="H24"/>
      <selection pane="topRight" activeCell="H24" sqref="H24"/>
      <selection pane="bottomLeft" activeCell="H24" sqref="H24"/>
      <selection pane="bottomRight" activeCell="B8" sqref="B8"/>
    </sheetView>
  </sheetViews>
  <sheetFormatPr defaultColWidth="14.08984375" defaultRowHeight="25.2" customHeight="1" x14ac:dyDescent="0.3"/>
  <cols>
    <col min="1" max="1" width="16" style="142" customWidth="1"/>
    <col min="2" max="2" width="21.6328125" style="264" customWidth="1"/>
    <col min="3" max="3" width="17.6328125" style="142" customWidth="1"/>
    <col min="4" max="4" width="17.36328125" style="142" customWidth="1"/>
    <col min="5" max="5" width="12.6328125" style="142" customWidth="1"/>
    <col min="6" max="16384" width="14.08984375" style="264"/>
  </cols>
  <sheetData>
    <row r="1" spans="1:5" ht="41.9" customHeight="1" x14ac:dyDescent="0.3">
      <c r="A1" s="132" t="s">
        <v>350</v>
      </c>
      <c r="B1" s="133" t="s">
        <v>66</v>
      </c>
      <c r="C1" s="134" t="s">
        <v>351</v>
      </c>
      <c r="D1" s="132" t="s">
        <v>352</v>
      </c>
      <c r="E1" s="135" t="s">
        <v>353</v>
      </c>
    </row>
    <row r="2" spans="1:5" ht="30.7" customHeight="1" x14ac:dyDescent="0.3">
      <c r="A2" s="136">
        <v>4335455</v>
      </c>
      <c r="B2" s="137" t="s">
        <v>67</v>
      </c>
      <c r="C2" s="136">
        <f>SUM(C3,C10,C15)</f>
        <v>1790757</v>
      </c>
      <c r="D2" s="136">
        <f>SUM(D3,D10,D15)</f>
        <v>3258081</v>
      </c>
      <c r="E2" s="136">
        <f t="shared" ref="E2:E31" si="0">C2-D2</f>
        <v>-1467324</v>
      </c>
    </row>
    <row r="3" spans="1:5" ht="30.7" customHeight="1" x14ac:dyDescent="0.3">
      <c r="A3" s="138">
        <v>4335455</v>
      </c>
      <c r="B3" s="139" t="s">
        <v>68</v>
      </c>
      <c r="C3" s="138">
        <f>SUM(C4:C9)</f>
        <v>1790757</v>
      </c>
      <c r="D3" s="138">
        <f>SUM(D4:D9)</f>
        <v>3258081</v>
      </c>
      <c r="E3" s="138">
        <f t="shared" si="0"/>
        <v>-1467324</v>
      </c>
    </row>
    <row r="4" spans="1:5" ht="30.7" customHeight="1" x14ac:dyDescent="0.3">
      <c r="A4" s="140">
        <v>4270192</v>
      </c>
      <c r="B4" s="141" t="s">
        <v>69</v>
      </c>
      <c r="C4" s="140">
        <f>1720757+10000</f>
        <v>1730757</v>
      </c>
      <c r="D4" s="140">
        <v>3187842</v>
      </c>
      <c r="E4" s="138">
        <f t="shared" si="0"/>
        <v>-1457085</v>
      </c>
    </row>
    <row r="5" spans="1:5" ht="16.149999999999999" hidden="1" x14ac:dyDescent="0.3">
      <c r="B5" s="141" t="s">
        <v>70</v>
      </c>
      <c r="C5" s="140"/>
      <c r="D5" s="140"/>
      <c r="E5" s="138">
        <f t="shared" si="0"/>
        <v>0</v>
      </c>
    </row>
    <row r="6" spans="1:5" ht="30.7" customHeight="1" x14ac:dyDescent="0.3">
      <c r="A6" s="140">
        <v>31223</v>
      </c>
      <c r="B6" s="141" t="s">
        <v>71</v>
      </c>
      <c r="C6" s="140">
        <v>30000</v>
      </c>
      <c r="D6" s="140">
        <v>8051</v>
      </c>
      <c r="E6" s="138">
        <f t="shared" si="0"/>
        <v>21949</v>
      </c>
    </row>
    <row r="7" spans="1:5" ht="16.149999999999999" hidden="1" x14ac:dyDescent="0.3">
      <c r="A7" s="140">
        <v>0</v>
      </c>
      <c r="B7" s="141" t="s">
        <v>72</v>
      </c>
      <c r="C7" s="140">
        <v>0</v>
      </c>
      <c r="D7" s="140">
        <v>0</v>
      </c>
      <c r="E7" s="138">
        <f t="shared" si="0"/>
        <v>0</v>
      </c>
    </row>
    <row r="8" spans="1:5" ht="30.7" customHeight="1" x14ac:dyDescent="0.3">
      <c r="A8" s="140">
        <v>34040</v>
      </c>
      <c r="B8" s="141" t="s">
        <v>73</v>
      </c>
      <c r="C8" s="140">
        <v>30000</v>
      </c>
      <c r="D8" s="140">
        <v>62188</v>
      </c>
      <c r="E8" s="138">
        <f t="shared" si="0"/>
        <v>-32188</v>
      </c>
    </row>
    <row r="9" spans="1:5" ht="30.7" hidden="1" customHeight="1" x14ac:dyDescent="0.3">
      <c r="A9" s="140">
        <v>0</v>
      </c>
      <c r="B9" s="141" t="s">
        <v>74</v>
      </c>
      <c r="C9" s="140">
        <v>0</v>
      </c>
      <c r="D9" s="140">
        <v>0</v>
      </c>
      <c r="E9" s="138">
        <f t="shared" si="0"/>
        <v>0</v>
      </c>
    </row>
    <row r="10" spans="1:5" ht="30.7" hidden="1" customHeight="1" x14ac:dyDescent="0.3">
      <c r="A10" s="138">
        <v>0</v>
      </c>
      <c r="B10" s="139" t="s">
        <v>75</v>
      </c>
      <c r="C10" s="138">
        <f>SUM(C11:C14)</f>
        <v>0</v>
      </c>
      <c r="D10" s="138">
        <f>SUM(D11:D14)</f>
        <v>0</v>
      </c>
      <c r="E10" s="138">
        <f t="shared" si="0"/>
        <v>0</v>
      </c>
    </row>
    <row r="11" spans="1:5" ht="30.7" hidden="1" customHeight="1" x14ac:dyDescent="0.3">
      <c r="A11" s="140">
        <v>0</v>
      </c>
      <c r="B11" s="141" t="s">
        <v>76</v>
      </c>
      <c r="C11" s="140">
        <v>0</v>
      </c>
      <c r="D11" s="140">
        <v>0</v>
      </c>
      <c r="E11" s="138">
        <f t="shared" si="0"/>
        <v>0</v>
      </c>
    </row>
    <row r="12" spans="1:5" ht="30.7" hidden="1" customHeight="1" x14ac:dyDescent="0.3">
      <c r="A12" s="140">
        <v>0</v>
      </c>
      <c r="B12" s="141" t="s">
        <v>77</v>
      </c>
      <c r="C12" s="140">
        <v>0</v>
      </c>
      <c r="D12" s="140">
        <v>0</v>
      </c>
      <c r="E12" s="138">
        <f t="shared" si="0"/>
        <v>0</v>
      </c>
    </row>
    <row r="13" spans="1:5" ht="30.7" hidden="1" customHeight="1" x14ac:dyDescent="0.3">
      <c r="A13" s="140">
        <v>0</v>
      </c>
      <c r="B13" s="141" t="s">
        <v>78</v>
      </c>
      <c r="C13" s="140">
        <v>0</v>
      </c>
      <c r="D13" s="140">
        <v>0</v>
      </c>
      <c r="E13" s="138">
        <f t="shared" si="0"/>
        <v>0</v>
      </c>
    </row>
    <row r="14" spans="1:5" ht="30.7" hidden="1" customHeight="1" x14ac:dyDescent="0.3">
      <c r="A14" s="140">
        <v>0</v>
      </c>
      <c r="B14" s="141" t="s">
        <v>79</v>
      </c>
      <c r="C14" s="140">
        <v>0</v>
      </c>
      <c r="D14" s="140">
        <v>0</v>
      </c>
      <c r="E14" s="138">
        <f t="shared" si="0"/>
        <v>0</v>
      </c>
    </row>
    <row r="15" spans="1:5" ht="30.7" hidden="1" customHeight="1" x14ac:dyDescent="0.3">
      <c r="A15" s="138">
        <v>0</v>
      </c>
      <c r="B15" s="139" t="s">
        <v>80</v>
      </c>
      <c r="C15" s="138">
        <f>SUM(C16:C18)</f>
        <v>0</v>
      </c>
      <c r="D15" s="138">
        <f>SUM(D16:D18)</f>
        <v>0</v>
      </c>
      <c r="E15" s="138">
        <f t="shared" si="0"/>
        <v>0</v>
      </c>
    </row>
    <row r="16" spans="1:5" ht="30.7" hidden="1" customHeight="1" x14ac:dyDescent="0.3">
      <c r="A16" s="140">
        <v>0</v>
      </c>
      <c r="B16" s="141" t="s">
        <v>81</v>
      </c>
      <c r="C16" s="140">
        <v>0</v>
      </c>
      <c r="D16" s="140">
        <v>0</v>
      </c>
      <c r="E16" s="138">
        <f t="shared" si="0"/>
        <v>0</v>
      </c>
    </row>
    <row r="17" spans="1:5" ht="30.7" hidden="1" customHeight="1" x14ac:dyDescent="0.3">
      <c r="A17" s="140">
        <v>0</v>
      </c>
      <c r="B17" s="141" t="s">
        <v>82</v>
      </c>
      <c r="C17" s="140">
        <v>0</v>
      </c>
      <c r="D17" s="140">
        <v>0</v>
      </c>
      <c r="E17" s="138">
        <f t="shared" si="0"/>
        <v>0</v>
      </c>
    </row>
    <row r="18" spans="1:5" ht="30.7" hidden="1" customHeight="1" x14ac:dyDescent="0.3">
      <c r="A18" s="140">
        <v>0</v>
      </c>
      <c r="B18" s="141" t="s">
        <v>83</v>
      </c>
      <c r="C18" s="140">
        <v>0</v>
      </c>
      <c r="D18" s="140">
        <v>0</v>
      </c>
      <c r="E18" s="138">
        <f t="shared" si="0"/>
        <v>0</v>
      </c>
    </row>
    <row r="19" spans="1:5" ht="30.7" customHeight="1" x14ac:dyDescent="0.3">
      <c r="A19" s="140">
        <v>4335455</v>
      </c>
      <c r="B19" s="139" t="s">
        <v>84</v>
      </c>
      <c r="C19" s="138">
        <f>C2</f>
        <v>1790757</v>
      </c>
      <c r="D19" s="138">
        <f>D2</f>
        <v>3258081</v>
      </c>
      <c r="E19" s="138">
        <f t="shared" si="0"/>
        <v>-1467324</v>
      </c>
    </row>
    <row r="20" spans="1:5" ht="30.7" customHeight="1" x14ac:dyDescent="0.3">
      <c r="A20" s="138">
        <v>1335675</v>
      </c>
      <c r="B20" s="143" t="s">
        <v>85</v>
      </c>
      <c r="C20" s="138">
        <f>SUM(C21,C25)</f>
        <v>1100000</v>
      </c>
      <c r="D20" s="138">
        <f>SUM(D21,D25)</f>
        <v>1372330</v>
      </c>
      <c r="E20" s="138">
        <f t="shared" si="0"/>
        <v>-272330</v>
      </c>
    </row>
    <row r="21" spans="1:5" ht="30.7" customHeight="1" x14ac:dyDescent="0.3">
      <c r="A21" s="138">
        <v>444990</v>
      </c>
      <c r="B21" s="139" t="s">
        <v>86</v>
      </c>
      <c r="C21" s="138">
        <f>SUM(C22:C24)</f>
        <v>400000</v>
      </c>
      <c r="D21" s="138">
        <f>SUM(D22:D24)</f>
        <v>430252</v>
      </c>
      <c r="E21" s="138">
        <f t="shared" si="0"/>
        <v>-30252</v>
      </c>
    </row>
    <row r="22" spans="1:5" ht="30.7" hidden="1" customHeight="1" x14ac:dyDescent="0.3">
      <c r="A22" s="140">
        <v>0</v>
      </c>
      <c r="B22" s="141" t="s">
        <v>87</v>
      </c>
      <c r="C22" s="140">
        <v>0</v>
      </c>
      <c r="D22" s="140">
        <v>0</v>
      </c>
      <c r="E22" s="138">
        <f t="shared" si="0"/>
        <v>0</v>
      </c>
    </row>
    <row r="23" spans="1:5" ht="30.7" customHeight="1" x14ac:dyDescent="0.3">
      <c r="A23" s="144">
        <v>444990</v>
      </c>
      <c r="B23" s="145" t="s">
        <v>88</v>
      </c>
      <c r="C23" s="144">
        <v>400000</v>
      </c>
      <c r="D23" s="144">
        <v>430252</v>
      </c>
      <c r="E23" s="138">
        <f t="shared" si="0"/>
        <v>-30252</v>
      </c>
    </row>
    <row r="24" spans="1:5" ht="30.7" hidden="1" customHeight="1" x14ac:dyDescent="0.3">
      <c r="A24" s="140">
        <v>0</v>
      </c>
      <c r="B24" s="141" t="s">
        <v>89</v>
      </c>
      <c r="C24" s="140">
        <v>0</v>
      </c>
      <c r="D24" s="140">
        <v>0</v>
      </c>
      <c r="E24" s="138">
        <f t="shared" si="0"/>
        <v>0</v>
      </c>
    </row>
    <row r="25" spans="1:5" ht="30.7" customHeight="1" x14ac:dyDescent="0.3">
      <c r="A25" s="138">
        <v>890684</v>
      </c>
      <c r="B25" s="139" t="s">
        <v>90</v>
      </c>
      <c r="C25" s="138">
        <f>SUM(C26:C27)</f>
        <v>700000</v>
      </c>
      <c r="D25" s="138">
        <f>SUM(D26:D27)</f>
        <v>942078</v>
      </c>
      <c r="E25" s="138">
        <f t="shared" si="0"/>
        <v>-242078</v>
      </c>
    </row>
    <row r="26" spans="1:5" ht="30.7" customHeight="1" x14ac:dyDescent="0.3">
      <c r="A26" s="140">
        <v>890684</v>
      </c>
      <c r="B26" s="141" t="s">
        <v>91</v>
      </c>
      <c r="C26" s="140">
        <v>700000</v>
      </c>
      <c r="D26" s="140">
        <v>942078</v>
      </c>
      <c r="E26" s="138">
        <f t="shared" si="0"/>
        <v>-242078</v>
      </c>
    </row>
    <row r="27" spans="1:5" ht="30.7" hidden="1" customHeight="1" x14ac:dyDescent="0.3">
      <c r="A27" s="140">
        <v>0</v>
      </c>
      <c r="B27" s="141" t="s">
        <v>92</v>
      </c>
      <c r="C27" s="140">
        <v>0</v>
      </c>
      <c r="D27" s="140">
        <v>0</v>
      </c>
      <c r="E27" s="138">
        <f t="shared" si="0"/>
        <v>0</v>
      </c>
    </row>
    <row r="28" spans="1:5" ht="30.7" customHeight="1" x14ac:dyDescent="0.3">
      <c r="A28" s="138">
        <v>2999780</v>
      </c>
      <c r="B28" s="143" t="s">
        <v>93</v>
      </c>
      <c r="C28" s="138">
        <f>C29</f>
        <v>690757</v>
      </c>
      <c r="D28" s="138">
        <f>D29</f>
        <v>1885751</v>
      </c>
      <c r="E28" s="138">
        <f t="shared" si="0"/>
        <v>-1194994</v>
      </c>
    </row>
    <row r="29" spans="1:5" ht="30.7" customHeight="1" x14ac:dyDescent="0.3">
      <c r="A29" s="138">
        <v>2999780</v>
      </c>
      <c r="B29" s="139" t="s">
        <v>93</v>
      </c>
      <c r="C29" s="138">
        <f>SUM(C30:C30)</f>
        <v>690757</v>
      </c>
      <c r="D29" s="138">
        <f>SUM(D30:D30)</f>
        <v>1885751</v>
      </c>
      <c r="E29" s="138">
        <f t="shared" si="0"/>
        <v>-1194994</v>
      </c>
    </row>
    <row r="30" spans="1:5" ht="30.7" customHeight="1" x14ac:dyDescent="0.3">
      <c r="A30" s="140">
        <v>2999780</v>
      </c>
      <c r="B30" s="141" t="s">
        <v>93</v>
      </c>
      <c r="C30" s="140">
        <f>680757+10000</f>
        <v>690757</v>
      </c>
      <c r="D30" s="140">
        <v>1885751</v>
      </c>
      <c r="E30" s="138">
        <f t="shared" si="0"/>
        <v>-1194994</v>
      </c>
    </row>
    <row r="31" spans="1:5" ht="30.7" customHeight="1" x14ac:dyDescent="0.3">
      <c r="A31" s="146">
        <v>4335455</v>
      </c>
      <c r="B31" s="336" t="s">
        <v>94</v>
      </c>
      <c r="C31" s="146">
        <f>SUM(C20,C28)</f>
        <v>1790757</v>
      </c>
      <c r="D31" s="146">
        <f>SUM(D20,D28)</f>
        <v>3258081</v>
      </c>
      <c r="E31" s="146">
        <f t="shared" si="0"/>
        <v>-1467324</v>
      </c>
    </row>
    <row r="32" spans="1:5" ht="25.2" customHeight="1" x14ac:dyDescent="0.3">
      <c r="B32" s="147"/>
    </row>
    <row r="33" spans="1:5" ht="25.2" customHeight="1" x14ac:dyDescent="0.3">
      <c r="A33" s="292"/>
      <c r="B33" s="292"/>
      <c r="C33" s="292"/>
      <c r="D33" s="292"/>
      <c r="E33" s="292"/>
    </row>
  </sheetData>
  <mergeCells count="1">
    <mergeCell ref="A33:E33"/>
  </mergeCells>
  <phoneticPr fontId="4" type="noConversion"/>
  <printOptions horizontalCentered="1"/>
  <pageMargins left="0.47244094488188981" right="0.47244094488188981" top="1.9685039370078741" bottom="0.59055118110236227" header="0.43307086614173229" footer="0.39370078740157483"/>
  <pageSetup paperSize="9" firstPageNumber="14" orientation="portrait" useFirstPageNumber="1" r:id="rId1"/>
  <headerFooter alignWithMargins="0">
    <oddHeader>&amp;C&amp;18&amp;U經濟部能源局
石油基金
&amp;U預計平衡表&amp;U
&amp;12&amp;U中華民國&amp;"Times New Roman,標準"105&amp;"標楷體,標準"年&amp;"Times New Roman,標準"12&amp;"標楷體,標準"月&amp;"Times New Roman,標準"31&amp;"標楷體,標準"日&amp;R&amp;"華康楷書體W5,標準"
&amp;"標楷體,標準"單位：新臺幣千元</oddHeader>
    <oddFooter>&amp;C&amp;"Times New Roman,標準"3-&amp;P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view="pageBreakPreview" topLeftCell="A4" zoomScaleNormal="100" workbookViewId="0">
      <selection activeCell="F13" sqref="F13"/>
    </sheetView>
  </sheetViews>
  <sheetFormatPr defaultColWidth="8.90625" defaultRowHeight="16.149999999999999" x14ac:dyDescent="0.3"/>
  <cols>
    <col min="1" max="1" width="27.08984375" style="41" customWidth="1"/>
    <col min="2" max="3" width="6.08984375" style="41" customWidth="1"/>
    <col min="4" max="4" width="15.08984375" style="41" customWidth="1"/>
    <col min="5" max="5" width="12.453125" style="41" customWidth="1"/>
    <col min="6" max="6" width="17.453125" style="41" customWidth="1"/>
    <col min="7" max="16384" width="8.90625" style="41"/>
  </cols>
  <sheetData>
    <row r="1" spans="1:6" ht="25.65" customHeight="1" x14ac:dyDescent="0.3">
      <c r="A1" s="293" t="s">
        <v>45</v>
      </c>
      <c r="B1" s="293"/>
      <c r="C1" s="293"/>
      <c r="D1" s="293"/>
      <c r="E1" s="293"/>
      <c r="F1" s="293"/>
    </row>
    <row r="2" spans="1:6" ht="25.65" customHeight="1" x14ac:dyDescent="0.3">
      <c r="A2" s="293" t="s">
        <v>53</v>
      </c>
      <c r="B2" s="293"/>
      <c r="C2" s="293"/>
      <c r="D2" s="293"/>
      <c r="E2" s="293"/>
      <c r="F2" s="293"/>
    </row>
    <row r="3" spans="1:6" ht="26.35" customHeight="1" x14ac:dyDescent="0.3">
      <c r="A3" s="294" t="s">
        <v>354</v>
      </c>
      <c r="B3" s="295"/>
      <c r="C3" s="295"/>
      <c r="D3" s="295"/>
      <c r="E3" s="295"/>
      <c r="F3" s="295"/>
    </row>
    <row r="4" spans="1:6" ht="18.75" customHeight="1" x14ac:dyDescent="0.3">
      <c r="A4" s="296" t="s">
        <v>355</v>
      </c>
      <c r="B4" s="296"/>
      <c r="C4" s="296"/>
      <c r="D4" s="296"/>
      <c r="E4" s="296"/>
      <c r="F4" s="296"/>
    </row>
    <row r="5" spans="1:6" ht="20.45" customHeight="1" x14ac:dyDescent="0.3">
      <c r="A5" s="148"/>
      <c r="B5" s="297"/>
      <c r="C5" s="297"/>
      <c r="D5" s="297"/>
      <c r="E5" s="297"/>
      <c r="F5" s="149" t="s">
        <v>95</v>
      </c>
    </row>
    <row r="6" spans="1:6" ht="32.25" x14ac:dyDescent="0.3">
      <c r="A6" s="150" t="s">
        <v>96</v>
      </c>
      <c r="B6" s="151" t="s">
        <v>23</v>
      </c>
      <c r="C6" s="152" t="s">
        <v>58</v>
      </c>
      <c r="D6" s="152" t="s">
        <v>97</v>
      </c>
      <c r="E6" s="152" t="s">
        <v>98</v>
      </c>
      <c r="F6" s="151" t="s">
        <v>99</v>
      </c>
    </row>
    <row r="7" spans="1:6" s="156" customFormat="1" ht="24.05" customHeight="1" x14ac:dyDescent="0.3">
      <c r="A7" s="153" t="s">
        <v>100</v>
      </c>
      <c r="B7" s="262" t="s">
        <v>62</v>
      </c>
      <c r="C7" s="154"/>
      <c r="D7" s="154"/>
      <c r="E7" s="337">
        <f>E8</f>
        <v>5762848</v>
      </c>
      <c r="F7" s="155"/>
    </row>
    <row r="8" spans="1:6" s="156" customFormat="1" ht="37.450000000000003" customHeight="1" x14ac:dyDescent="0.3">
      <c r="A8" s="157" t="s">
        <v>61</v>
      </c>
      <c r="B8" s="260" t="s">
        <v>62</v>
      </c>
      <c r="C8" s="158"/>
      <c r="D8" s="158"/>
      <c r="E8" s="338">
        <f>5778886-6000-38-10000</f>
        <v>5762848</v>
      </c>
      <c r="F8" s="159"/>
    </row>
    <row r="9" spans="1:6" s="156" customFormat="1" ht="24.05" customHeight="1" x14ac:dyDescent="0.3">
      <c r="A9" s="160" t="s">
        <v>101</v>
      </c>
      <c r="B9" s="261"/>
      <c r="C9" s="158"/>
      <c r="D9" s="158"/>
      <c r="E9" s="161"/>
      <c r="F9" s="159"/>
    </row>
    <row r="10" spans="1:6" s="156" customFormat="1" ht="24.05" customHeight="1" x14ac:dyDescent="0.3">
      <c r="A10" s="162" t="s">
        <v>102</v>
      </c>
      <c r="B10" s="260" t="s">
        <v>62</v>
      </c>
      <c r="C10" s="158"/>
      <c r="D10" s="158"/>
      <c r="E10" s="158">
        <f>E11</f>
        <v>5672105</v>
      </c>
      <c r="F10" s="159"/>
    </row>
    <row r="11" spans="1:6" s="156" customFormat="1" ht="34.700000000000003" customHeight="1" x14ac:dyDescent="0.3">
      <c r="A11" s="157" t="s">
        <v>61</v>
      </c>
      <c r="B11" s="260" t="s">
        <v>62</v>
      </c>
      <c r="C11" s="158"/>
      <c r="D11" s="158"/>
      <c r="E11" s="158">
        <f>5709143-37038</f>
        <v>5672105</v>
      </c>
      <c r="F11" s="159"/>
    </row>
    <row r="12" spans="1:6" s="156" customFormat="1" ht="24.05" customHeight="1" x14ac:dyDescent="0.3">
      <c r="A12" s="160"/>
      <c r="B12" s="163"/>
      <c r="C12" s="158"/>
      <c r="D12" s="158"/>
      <c r="E12" s="158"/>
      <c r="F12" s="159"/>
    </row>
    <row r="13" spans="1:6" s="156" customFormat="1" ht="24.05" customHeight="1" x14ac:dyDescent="0.3">
      <c r="A13" s="160" t="s">
        <v>103</v>
      </c>
      <c r="B13" s="260" t="s">
        <v>62</v>
      </c>
      <c r="C13" s="158"/>
      <c r="D13" s="158"/>
      <c r="E13" s="158">
        <f>E14</f>
        <v>5139744</v>
      </c>
      <c r="F13" s="159"/>
    </row>
    <row r="14" spans="1:6" s="156" customFormat="1" ht="35.299999999999997" customHeight="1" x14ac:dyDescent="0.3">
      <c r="A14" s="157" t="s">
        <v>61</v>
      </c>
      <c r="B14" s="260" t="s">
        <v>62</v>
      </c>
      <c r="C14" s="158"/>
      <c r="D14" s="158"/>
      <c r="E14" s="158">
        <v>5139744</v>
      </c>
      <c r="F14" s="159"/>
    </row>
    <row r="15" spans="1:6" s="156" customFormat="1" ht="24.05" customHeight="1" x14ac:dyDescent="0.3">
      <c r="A15" s="160"/>
      <c r="B15" s="163"/>
      <c r="C15" s="158"/>
      <c r="D15" s="158"/>
      <c r="E15" s="158"/>
      <c r="F15" s="159"/>
    </row>
    <row r="16" spans="1:6" s="156" customFormat="1" ht="24.05" customHeight="1" x14ac:dyDescent="0.3">
      <c r="A16" s="127" t="s">
        <v>356</v>
      </c>
      <c r="B16" s="260" t="s">
        <v>62</v>
      </c>
      <c r="C16" s="158"/>
      <c r="D16" s="158"/>
      <c r="E16" s="158">
        <f>E17</f>
        <v>5443503</v>
      </c>
      <c r="F16" s="159"/>
    </row>
    <row r="17" spans="1:6" s="156" customFormat="1" ht="39.200000000000003" customHeight="1" x14ac:dyDescent="0.3">
      <c r="A17" s="157" t="s">
        <v>61</v>
      </c>
      <c r="B17" s="260" t="s">
        <v>62</v>
      </c>
      <c r="C17" s="158"/>
      <c r="D17" s="158"/>
      <c r="E17" s="158">
        <v>5443503</v>
      </c>
      <c r="F17" s="159"/>
    </row>
    <row r="18" spans="1:6" s="156" customFormat="1" ht="24.05" customHeight="1" x14ac:dyDescent="0.3">
      <c r="A18" s="164"/>
      <c r="B18" s="163"/>
      <c r="C18" s="158"/>
      <c r="D18" s="158"/>
      <c r="E18" s="158"/>
      <c r="F18" s="159"/>
    </row>
    <row r="19" spans="1:6" s="156" customFormat="1" ht="24.05" customHeight="1" x14ac:dyDescent="0.3">
      <c r="A19" s="127" t="s">
        <v>357</v>
      </c>
      <c r="B19" s="260" t="s">
        <v>62</v>
      </c>
      <c r="C19" s="158"/>
      <c r="D19" s="158"/>
      <c r="E19" s="158">
        <f>E20</f>
        <v>7035802</v>
      </c>
      <c r="F19" s="159"/>
    </row>
    <row r="20" spans="1:6" s="156" customFormat="1" ht="35.299999999999997" customHeight="1" x14ac:dyDescent="0.3">
      <c r="A20" s="157" t="s">
        <v>61</v>
      </c>
      <c r="B20" s="260" t="s">
        <v>62</v>
      </c>
      <c r="C20" s="158"/>
      <c r="D20" s="158"/>
      <c r="E20" s="158">
        <v>7035802</v>
      </c>
      <c r="F20" s="159"/>
    </row>
    <row r="21" spans="1:6" s="156" customFormat="1" ht="24.05" customHeight="1" x14ac:dyDescent="0.3">
      <c r="A21" s="160"/>
      <c r="B21" s="161"/>
      <c r="C21" s="158"/>
      <c r="D21" s="158"/>
      <c r="E21" s="158"/>
      <c r="F21" s="159"/>
    </row>
    <row r="22" spans="1:6" s="156" customFormat="1" ht="24.05" customHeight="1" x14ac:dyDescent="0.3">
      <c r="A22" s="165"/>
      <c r="B22" s="166"/>
      <c r="C22" s="167"/>
      <c r="D22" s="167"/>
      <c r="E22" s="167"/>
      <c r="F22" s="159"/>
    </row>
    <row r="23" spans="1:6" s="156" customFormat="1" ht="24.05" customHeight="1" x14ac:dyDescent="0.3">
      <c r="A23" s="165"/>
      <c r="B23" s="166"/>
      <c r="C23" s="167"/>
      <c r="D23" s="167"/>
      <c r="E23" s="167"/>
      <c r="F23" s="159"/>
    </row>
    <row r="24" spans="1:6" s="156" customFormat="1" ht="24.05" customHeight="1" x14ac:dyDescent="0.3">
      <c r="A24" s="165"/>
      <c r="B24" s="166"/>
      <c r="C24" s="167"/>
      <c r="D24" s="167"/>
      <c r="E24" s="167"/>
      <c r="F24" s="159"/>
    </row>
    <row r="25" spans="1:6" s="156" customFormat="1" ht="24.05" customHeight="1" x14ac:dyDescent="0.3">
      <c r="A25" s="165"/>
      <c r="B25" s="166"/>
      <c r="C25" s="167"/>
      <c r="D25" s="167"/>
      <c r="E25" s="167"/>
      <c r="F25" s="159"/>
    </row>
    <row r="26" spans="1:6" s="156" customFormat="1" ht="24.05" customHeight="1" x14ac:dyDescent="0.3">
      <c r="A26" s="168"/>
      <c r="B26" s="169"/>
      <c r="C26" s="170"/>
      <c r="D26" s="170"/>
      <c r="E26" s="170"/>
      <c r="F26" s="263"/>
    </row>
    <row r="27" spans="1:6" ht="32.15" customHeight="1" x14ac:dyDescent="0.3"/>
    <row r="28" spans="1:6" ht="32.15" customHeight="1" x14ac:dyDescent="0.3"/>
    <row r="29" spans="1:6" ht="32.15" customHeight="1" x14ac:dyDescent="0.3"/>
    <row r="30" spans="1:6" ht="32.15" customHeight="1" x14ac:dyDescent="0.3"/>
    <row r="31" spans="1:6" ht="32.15" customHeight="1" x14ac:dyDescent="0.3"/>
  </sheetData>
  <mergeCells count="5">
    <mergeCell ref="A1:F1"/>
    <mergeCell ref="A2:F2"/>
    <mergeCell ref="A3:F3"/>
    <mergeCell ref="A4:F4"/>
    <mergeCell ref="B5:E5"/>
  </mergeCells>
  <phoneticPr fontId="4" type="noConversion"/>
  <printOptions horizontalCentered="1"/>
  <pageMargins left="0.47244094488188981" right="0.47244094488188981" top="0.39370078740157483" bottom="0.59055118110236227" header="0.39370078740157483" footer="0.39370078740157483"/>
  <pageSetup paperSize="9" firstPageNumber="15" orientation="portrait" useFirstPageNumber="1" r:id="rId1"/>
  <headerFooter alignWithMargins="0">
    <oddFooter>&amp;C&amp;"Times New Roman,標準"3-&amp;P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view="pageBreakPreview" zoomScaleNormal="100" workbookViewId="0">
      <selection activeCell="E9" sqref="E9"/>
    </sheetView>
  </sheetViews>
  <sheetFormatPr defaultColWidth="9" defaultRowHeight="15.55" x14ac:dyDescent="0.3"/>
  <cols>
    <col min="1" max="1" width="19.6328125" style="172" customWidth="1"/>
    <col min="2" max="2" width="12.453125" style="172" customWidth="1"/>
    <col min="3" max="3" width="13" style="172" customWidth="1"/>
    <col min="4" max="4" width="14" style="172" customWidth="1"/>
    <col min="5" max="5" width="24.26953125" style="172" customWidth="1"/>
    <col min="6" max="10" width="0" style="172" hidden="1" customWidth="1"/>
    <col min="11" max="16384" width="9" style="172"/>
  </cols>
  <sheetData>
    <row r="1" spans="1:6" ht="24.2" x14ac:dyDescent="0.45">
      <c r="A1" s="300" t="s">
        <v>104</v>
      </c>
      <c r="B1" s="301"/>
      <c r="C1" s="301"/>
      <c r="D1" s="301"/>
      <c r="E1" s="301"/>
      <c r="F1" s="171"/>
    </row>
    <row r="2" spans="1:6" ht="24.2" x14ac:dyDescent="0.45">
      <c r="A2" s="300" t="s">
        <v>105</v>
      </c>
      <c r="B2" s="301"/>
      <c r="C2" s="301"/>
      <c r="D2" s="301"/>
      <c r="E2" s="301"/>
      <c r="F2" s="171"/>
    </row>
    <row r="3" spans="1:6" ht="24.2" x14ac:dyDescent="0.45">
      <c r="A3" s="302" t="s">
        <v>106</v>
      </c>
      <c r="B3" s="302"/>
      <c r="C3" s="302"/>
      <c r="D3" s="302"/>
      <c r="E3" s="302"/>
      <c r="F3" s="173"/>
    </row>
    <row r="4" spans="1:6" ht="16.149999999999999" x14ac:dyDescent="0.3">
      <c r="A4" s="303" t="s">
        <v>107</v>
      </c>
      <c r="B4" s="303"/>
      <c r="C4" s="303"/>
      <c r="D4" s="303"/>
      <c r="E4" s="303"/>
      <c r="F4" s="174"/>
    </row>
    <row r="5" spans="1:6" ht="17.850000000000001" x14ac:dyDescent="0.35">
      <c r="A5" s="175" t="s">
        <v>108</v>
      </c>
      <c r="B5" s="303"/>
      <c r="C5" s="303"/>
      <c r="D5" s="303"/>
      <c r="E5" s="176" t="s">
        <v>109</v>
      </c>
      <c r="F5" s="174"/>
    </row>
    <row r="6" spans="1:6" ht="16.149999999999999" x14ac:dyDescent="0.3">
      <c r="A6" s="304" t="s">
        <v>110</v>
      </c>
      <c r="B6" s="177" t="s">
        <v>111</v>
      </c>
      <c r="C6" s="306" t="s">
        <v>112</v>
      </c>
      <c r="D6" s="177" t="s">
        <v>113</v>
      </c>
      <c r="E6" s="304" t="s">
        <v>114</v>
      </c>
      <c r="F6" s="178"/>
    </row>
    <row r="7" spans="1:6" ht="16.149999999999999" x14ac:dyDescent="0.3">
      <c r="A7" s="305"/>
      <c r="B7" s="128" t="s">
        <v>115</v>
      </c>
      <c r="C7" s="307"/>
      <c r="D7" s="180" t="s">
        <v>116</v>
      </c>
      <c r="E7" s="305"/>
    </row>
    <row r="8" spans="1:6" ht="48.25" customHeight="1" x14ac:dyDescent="0.3">
      <c r="A8" s="181" t="s">
        <v>117</v>
      </c>
      <c r="B8" s="182">
        <f>SUM(B9:B10)</f>
        <v>14</v>
      </c>
      <c r="C8" s="182">
        <f>SUM(C9:C10)</f>
        <v>0</v>
      </c>
      <c r="D8" s="182">
        <f>SUM(D9:D10)</f>
        <v>14</v>
      </c>
      <c r="E8" s="183"/>
    </row>
    <row r="9" spans="1:6" ht="48.25" customHeight="1" x14ac:dyDescent="0.3">
      <c r="A9" s="181" t="s">
        <v>118</v>
      </c>
      <c r="B9" s="182">
        <v>13</v>
      </c>
      <c r="C9" s="182">
        <v>0</v>
      </c>
      <c r="D9" s="182">
        <v>13</v>
      </c>
      <c r="E9" s="181"/>
    </row>
    <row r="10" spans="1:6" ht="48.25" customHeight="1" x14ac:dyDescent="0.3">
      <c r="A10" s="181" t="s">
        <v>119</v>
      </c>
      <c r="B10" s="182">
        <v>1</v>
      </c>
      <c r="C10" s="182">
        <v>0</v>
      </c>
      <c r="D10" s="182">
        <v>1</v>
      </c>
      <c r="E10" s="181"/>
    </row>
    <row r="11" spans="1:6" ht="24.05" customHeight="1" x14ac:dyDescent="0.3">
      <c r="A11" s="124"/>
      <c r="B11" s="124"/>
      <c r="C11" s="124"/>
      <c r="D11" s="124"/>
      <c r="E11" s="181"/>
    </row>
    <row r="12" spans="1:6" ht="24.05" customHeight="1" x14ac:dyDescent="0.35">
      <c r="A12" s="181"/>
      <c r="B12" s="184"/>
      <c r="C12" s="184"/>
      <c r="D12" s="184"/>
      <c r="E12" s="181"/>
    </row>
    <row r="13" spans="1:6" ht="24.05" customHeight="1" x14ac:dyDescent="0.35">
      <c r="A13" s="181"/>
      <c r="B13" s="184"/>
      <c r="C13" s="184"/>
      <c r="D13" s="184"/>
      <c r="E13" s="181"/>
    </row>
    <row r="14" spans="1:6" ht="24.05" customHeight="1" x14ac:dyDescent="0.35">
      <c r="A14" s="181"/>
      <c r="B14" s="184"/>
      <c r="C14" s="184"/>
      <c r="D14" s="184"/>
      <c r="E14" s="181"/>
    </row>
    <row r="15" spans="1:6" ht="24.05" customHeight="1" x14ac:dyDescent="0.35">
      <c r="A15" s="181"/>
      <c r="B15" s="184"/>
      <c r="C15" s="184"/>
      <c r="D15" s="184"/>
      <c r="E15" s="181"/>
    </row>
    <row r="16" spans="1:6" ht="24.05" customHeight="1" x14ac:dyDescent="0.35">
      <c r="A16" s="181"/>
      <c r="B16" s="184"/>
      <c r="C16" s="184"/>
      <c r="D16" s="184"/>
      <c r="E16" s="181"/>
    </row>
    <row r="17" spans="1:5" ht="24.05" customHeight="1" x14ac:dyDescent="0.35">
      <c r="A17" s="181"/>
      <c r="B17" s="184"/>
      <c r="C17" s="184"/>
      <c r="D17" s="184"/>
      <c r="E17" s="181"/>
    </row>
    <row r="18" spans="1:5" ht="24.05" customHeight="1" x14ac:dyDescent="0.35">
      <c r="A18" s="181"/>
      <c r="B18" s="184"/>
      <c r="C18" s="184"/>
      <c r="D18" s="184"/>
      <c r="E18" s="181"/>
    </row>
    <row r="19" spans="1:5" ht="24.05" customHeight="1" x14ac:dyDescent="0.35">
      <c r="A19" s="181"/>
      <c r="B19" s="184"/>
      <c r="C19" s="184"/>
      <c r="D19" s="184"/>
      <c r="E19" s="181"/>
    </row>
    <row r="20" spans="1:5" ht="24.05" customHeight="1" x14ac:dyDescent="0.35">
      <c r="A20" s="181"/>
      <c r="B20" s="184"/>
      <c r="C20" s="184"/>
      <c r="D20" s="184"/>
      <c r="E20" s="181"/>
    </row>
    <row r="21" spans="1:5" ht="24.05" customHeight="1" x14ac:dyDescent="0.35">
      <c r="A21" s="181"/>
      <c r="B21" s="184"/>
      <c r="C21" s="184"/>
      <c r="D21" s="184"/>
      <c r="E21" s="181"/>
    </row>
    <row r="22" spans="1:5" ht="24.05" customHeight="1" x14ac:dyDescent="0.35">
      <c r="A22" s="181"/>
      <c r="B22" s="184"/>
      <c r="C22" s="184"/>
      <c r="D22" s="184"/>
      <c r="E22" s="181"/>
    </row>
    <row r="23" spans="1:5" ht="24.05" customHeight="1" x14ac:dyDescent="0.35">
      <c r="A23" s="181"/>
      <c r="B23" s="184"/>
      <c r="C23" s="184"/>
      <c r="D23" s="184"/>
      <c r="E23" s="181"/>
    </row>
    <row r="24" spans="1:5" ht="24.05" customHeight="1" x14ac:dyDescent="0.35">
      <c r="A24" s="181"/>
      <c r="B24" s="184"/>
      <c r="C24" s="184"/>
      <c r="D24" s="184"/>
      <c r="E24" s="181"/>
    </row>
    <row r="25" spans="1:5" ht="24.05" customHeight="1" x14ac:dyDescent="0.35">
      <c r="A25" s="181"/>
      <c r="B25" s="184"/>
      <c r="C25" s="184"/>
      <c r="D25" s="184"/>
      <c r="E25" s="181"/>
    </row>
    <row r="26" spans="1:5" ht="24.05" customHeight="1" x14ac:dyDescent="0.35">
      <c r="A26" s="181"/>
      <c r="B26" s="184"/>
      <c r="C26" s="184"/>
      <c r="D26" s="184"/>
      <c r="E26" s="181"/>
    </row>
    <row r="27" spans="1:5" ht="24.05" customHeight="1" x14ac:dyDescent="0.3">
      <c r="A27" s="181"/>
      <c r="B27" s="124"/>
      <c r="C27" s="124"/>
      <c r="D27" s="124"/>
      <c r="E27" s="181"/>
    </row>
    <row r="28" spans="1:5" s="188" customFormat="1" ht="48.25" customHeight="1" x14ac:dyDescent="0.3">
      <c r="A28" s="185" t="s">
        <v>120</v>
      </c>
      <c r="B28" s="186">
        <f>SUM(B8)</f>
        <v>14</v>
      </c>
      <c r="C28" s="186">
        <f>SUM(C8)</f>
        <v>0</v>
      </c>
      <c r="D28" s="186">
        <f>SUM(D8)</f>
        <v>14</v>
      </c>
      <c r="E28" s="187"/>
    </row>
    <row r="29" spans="1:5" ht="48.25" customHeight="1" x14ac:dyDescent="0.3">
      <c r="A29" s="298" t="s">
        <v>121</v>
      </c>
      <c r="B29" s="299"/>
      <c r="C29" s="299"/>
      <c r="D29" s="299"/>
      <c r="E29" s="299"/>
    </row>
    <row r="30" spans="1:5" ht="24.05" customHeight="1" x14ac:dyDescent="0.35">
      <c r="A30" s="189"/>
      <c r="B30" s="190"/>
      <c r="C30" s="191"/>
      <c r="D30" s="190"/>
      <c r="E30" s="192"/>
    </row>
  </sheetData>
  <mergeCells count="9">
    <mergeCell ref="A29:E29"/>
    <mergeCell ref="A1:E1"/>
    <mergeCell ref="A2:E2"/>
    <mergeCell ref="A3:E3"/>
    <mergeCell ref="A4:E4"/>
    <mergeCell ref="B5:D5"/>
    <mergeCell ref="A6:A7"/>
    <mergeCell ref="C6:C7"/>
    <mergeCell ref="E6:E7"/>
  </mergeCells>
  <phoneticPr fontId="4" type="noConversion"/>
  <printOptions horizontalCentered="1"/>
  <pageMargins left="0.59055118110236227" right="0.59055118110236227" top="0.59055118110236227" bottom="0.39370078740157483" header="0.39370078740157483" footer="0.39370078740157483"/>
  <pageSetup paperSize="9" firstPageNumber="16" orientation="portrait" useFirstPageNumber="1" r:id="rId1"/>
  <headerFooter alignWithMargins="0">
    <oddFooter>&amp;C&amp;"Times New Roman,標準"3-&amp;P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view="pageBreakPreview" zoomScaleNormal="100" workbookViewId="0">
      <selection activeCell="R20" sqref="R20"/>
    </sheetView>
  </sheetViews>
  <sheetFormatPr defaultColWidth="9" defaultRowHeight="16.149999999999999" x14ac:dyDescent="0.3"/>
  <cols>
    <col min="1" max="1" width="18.08984375" style="193" bestFit="1" customWidth="1"/>
    <col min="2" max="2" width="6.08984375" style="193" customWidth="1"/>
    <col min="3" max="3" width="5.6328125" style="193" customWidth="1"/>
    <col min="4" max="4" width="5.453125" style="193" customWidth="1"/>
    <col min="5" max="6" width="5.6328125" style="193" customWidth="1"/>
    <col min="7" max="8" width="5.6328125" style="193" hidden="1" customWidth="1"/>
    <col min="9" max="9" width="6.6328125" style="193" customWidth="1"/>
    <col min="10" max="10" width="4.08984375" style="193" hidden="1" customWidth="1"/>
    <col min="11" max="11" width="6.6328125" style="193" customWidth="1"/>
    <col min="12" max="13" width="6.453125" style="193" hidden="1" customWidth="1"/>
    <col min="14" max="14" width="4.6328125" style="193" hidden="1" customWidth="1"/>
    <col min="15" max="15" width="5.6328125" style="193" customWidth="1"/>
    <col min="16" max="16" width="6.453125" style="193" hidden="1" customWidth="1"/>
    <col min="17" max="17" width="6.26953125" style="193" customWidth="1"/>
    <col min="18" max="18" width="5.453125" style="193" customWidth="1"/>
    <col min="19" max="19" width="6.08984375" style="193" customWidth="1"/>
    <col min="20" max="16384" width="9" style="193"/>
  </cols>
  <sheetData>
    <row r="1" spans="1:19" ht="24.2" x14ac:dyDescent="0.3">
      <c r="A1" s="308" t="s">
        <v>122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</row>
    <row r="2" spans="1:19" ht="24.2" x14ac:dyDescent="0.3">
      <c r="A2" s="308" t="s">
        <v>53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</row>
    <row r="3" spans="1:19" ht="24.2" x14ac:dyDescent="0.3">
      <c r="A3" s="309" t="s">
        <v>123</v>
      </c>
      <c r="B3" s="310"/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</row>
    <row r="4" spans="1:19" ht="18" customHeight="1" x14ac:dyDescent="0.3">
      <c r="A4" s="311" t="s">
        <v>124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  <c r="Q4" s="273"/>
      <c r="R4" s="273"/>
      <c r="S4" s="273"/>
    </row>
    <row r="5" spans="1:19" ht="22.5" customHeight="1" x14ac:dyDescent="0.3">
      <c r="D5" s="312"/>
      <c r="E5" s="313"/>
      <c r="F5" s="313"/>
      <c r="G5" s="313"/>
      <c r="H5" s="313"/>
      <c r="I5" s="313"/>
      <c r="J5" s="313"/>
      <c r="K5" s="313"/>
      <c r="S5" s="43" t="s">
        <v>125</v>
      </c>
    </row>
    <row r="6" spans="1:19" ht="50.25" customHeight="1" x14ac:dyDescent="0.3">
      <c r="A6" s="279" t="s">
        <v>126</v>
      </c>
      <c r="B6" s="325" t="s">
        <v>127</v>
      </c>
      <c r="C6" s="325" t="s">
        <v>128</v>
      </c>
      <c r="D6" s="325" t="s">
        <v>129</v>
      </c>
      <c r="E6" s="279" t="s">
        <v>130</v>
      </c>
      <c r="F6" s="279"/>
      <c r="G6" s="279"/>
      <c r="H6" s="279"/>
      <c r="I6" s="318" t="s">
        <v>131</v>
      </c>
      <c r="J6" s="319"/>
      <c r="K6" s="320" t="s">
        <v>132</v>
      </c>
      <c r="L6" s="321"/>
      <c r="M6" s="321"/>
      <c r="N6" s="321"/>
      <c r="O6" s="322"/>
      <c r="P6" s="279" t="s">
        <v>133</v>
      </c>
      <c r="Q6" s="279" t="s">
        <v>134</v>
      </c>
      <c r="R6" s="323" t="s">
        <v>135</v>
      </c>
      <c r="S6" s="279" t="s">
        <v>136</v>
      </c>
    </row>
    <row r="7" spans="1:19" ht="70" customHeight="1" x14ac:dyDescent="0.3">
      <c r="A7" s="279"/>
      <c r="B7" s="279"/>
      <c r="C7" s="279"/>
      <c r="D7" s="279"/>
      <c r="E7" s="114" t="s">
        <v>137</v>
      </c>
      <c r="F7" s="114" t="s">
        <v>138</v>
      </c>
      <c r="G7" s="114" t="s">
        <v>139</v>
      </c>
      <c r="H7" s="114" t="s">
        <v>140</v>
      </c>
      <c r="I7" s="114" t="s">
        <v>141</v>
      </c>
      <c r="J7" s="114" t="s">
        <v>142</v>
      </c>
      <c r="K7" s="114" t="s">
        <v>143</v>
      </c>
      <c r="L7" s="114" t="s">
        <v>144</v>
      </c>
      <c r="M7" s="114" t="s">
        <v>145</v>
      </c>
      <c r="N7" s="114" t="s">
        <v>146</v>
      </c>
      <c r="O7" s="114" t="s">
        <v>140</v>
      </c>
      <c r="P7" s="279"/>
      <c r="Q7" s="279"/>
      <c r="R7" s="324"/>
      <c r="S7" s="279"/>
    </row>
    <row r="8" spans="1:19" ht="32.25" customHeight="1" x14ac:dyDescent="0.3">
      <c r="A8" s="196" t="s">
        <v>63</v>
      </c>
      <c r="B8" s="197">
        <f>SUM(B9)</f>
        <v>288</v>
      </c>
      <c r="C8" s="197">
        <f t="shared" ref="C8:K8" si="0">SUM(C9)</f>
        <v>0</v>
      </c>
      <c r="D8" s="197">
        <f t="shared" si="0"/>
        <v>0</v>
      </c>
      <c r="E8" s="197">
        <f t="shared" si="0"/>
        <v>0</v>
      </c>
      <c r="F8" s="197">
        <f t="shared" si="0"/>
        <v>0</v>
      </c>
      <c r="G8" s="197">
        <f t="shared" si="0"/>
        <v>0</v>
      </c>
      <c r="H8" s="197">
        <f t="shared" si="0"/>
        <v>0</v>
      </c>
      <c r="I8" s="197">
        <f t="shared" si="0"/>
        <v>0</v>
      </c>
      <c r="J8" s="197">
        <f t="shared" si="0"/>
        <v>0</v>
      </c>
      <c r="K8" s="197">
        <f t="shared" si="0"/>
        <v>0</v>
      </c>
      <c r="L8" s="197"/>
      <c r="M8" s="197"/>
      <c r="N8" s="197">
        <v>0</v>
      </c>
      <c r="O8" s="197">
        <v>0</v>
      </c>
      <c r="P8" s="197"/>
      <c r="Q8" s="197">
        <f>SUM(B8:P8)</f>
        <v>288</v>
      </c>
      <c r="R8" s="197">
        <f>SUM(R9)</f>
        <v>0</v>
      </c>
      <c r="S8" s="197">
        <f>SUM(Q8:R8)</f>
        <v>288</v>
      </c>
    </row>
    <row r="9" spans="1:19" ht="37.450000000000003" customHeight="1" x14ac:dyDescent="0.3">
      <c r="A9" s="198" t="s">
        <v>147</v>
      </c>
      <c r="B9" s="199">
        <v>288</v>
      </c>
      <c r="C9" s="199">
        <v>0</v>
      </c>
      <c r="D9" s="199">
        <v>0</v>
      </c>
      <c r="E9" s="199">
        <v>0</v>
      </c>
      <c r="F9" s="199">
        <v>0</v>
      </c>
      <c r="G9" s="199">
        <v>0</v>
      </c>
      <c r="H9" s="199"/>
      <c r="I9" s="199">
        <v>0</v>
      </c>
      <c r="J9" s="199">
        <v>0</v>
      </c>
      <c r="K9" s="199">
        <v>0</v>
      </c>
      <c r="L9" s="199"/>
      <c r="M9" s="199"/>
      <c r="N9" s="199">
        <v>0</v>
      </c>
      <c r="O9" s="199">
        <v>0</v>
      </c>
      <c r="P9" s="199"/>
      <c r="Q9" s="199">
        <f>SUM(B9:P9)</f>
        <v>288</v>
      </c>
      <c r="R9" s="199">
        <v>0</v>
      </c>
      <c r="S9" s="199">
        <f>SUM(Q9:R9)</f>
        <v>288</v>
      </c>
    </row>
    <row r="10" spans="1:19" ht="24.05" customHeight="1" x14ac:dyDescent="0.3">
      <c r="A10" s="200"/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199"/>
    </row>
    <row r="11" spans="1:19" ht="24.05" customHeight="1" x14ac:dyDescent="0.3">
      <c r="A11" s="201"/>
      <c r="B11" s="199"/>
      <c r="C11" s="199"/>
      <c r="D11" s="199"/>
      <c r="E11" s="199"/>
      <c r="F11" s="199"/>
      <c r="G11" s="199"/>
      <c r="H11" s="199"/>
      <c r="I11" s="199"/>
      <c r="J11" s="199"/>
      <c r="K11" s="199"/>
      <c r="L11" s="199"/>
      <c r="M11" s="199"/>
      <c r="N11" s="199"/>
      <c r="O11" s="199"/>
      <c r="P11" s="199"/>
      <c r="Q11" s="199"/>
      <c r="R11" s="199"/>
      <c r="S11" s="199"/>
    </row>
    <row r="12" spans="1:19" ht="24.05" customHeight="1" x14ac:dyDescent="0.3">
      <c r="A12" s="201"/>
      <c r="B12" s="199"/>
      <c r="C12" s="199"/>
      <c r="D12" s="199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</row>
    <row r="13" spans="1:19" ht="24.05" customHeight="1" x14ac:dyDescent="0.3">
      <c r="A13" s="201"/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99"/>
      <c r="N13" s="199"/>
      <c r="O13" s="199"/>
      <c r="P13" s="199"/>
      <c r="Q13" s="199"/>
      <c r="R13" s="199"/>
      <c r="S13" s="199"/>
    </row>
    <row r="14" spans="1:19" ht="24.05" customHeight="1" x14ac:dyDescent="0.3">
      <c r="A14" s="201"/>
      <c r="B14" s="199"/>
      <c r="C14" s="199"/>
      <c r="D14" s="199"/>
      <c r="E14" s="199"/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</row>
    <row r="15" spans="1:19" ht="24.05" customHeight="1" x14ac:dyDescent="0.3">
      <c r="A15" s="201"/>
      <c r="B15" s="199"/>
      <c r="C15" s="199"/>
      <c r="D15" s="199"/>
      <c r="E15" s="199"/>
      <c r="F15" s="199"/>
      <c r="G15" s="199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199"/>
      <c r="S15" s="199"/>
    </row>
    <row r="16" spans="1:19" ht="24.05" customHeight="1" x14ac:dyDescent="0.3">
      <c r="A16" s="201"/>
      <c r="B16" s="199"/>
      <c r="C16" s="199"/>
      <c r="D16" s="199"/>
      <c r="E16" s="199"/>
      <c r="F16" s="199"/>
      <c r="G16" s="199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199"/>
      <c r="S16" s="199"/>
    </row>
    <row r="17" spans="1:19" ht="24.05" customHeight="1" x14ac:dyDescent="0.3">
      <c r="A17" s="201"/>
      <c r="B17" s="199"/>
      <c r="C17" s="199"/>
      <c r="D17" s="199"/>
      <c r="E17" s="199"/>
      <c r="F17" s="199"/>
      <c r="G17" s="199"/>
      <c r="H17" s="199"/>
      <c r="I17" s="199"/>
      <c r="J17" s="199"/>
      <c r="K17" s="199"/>
      <c r="L17" s="199"/>
      <c r="M17" s="199"/>
      <c r="N17" s="199"/>
      <c r="O17" s="199"/>
      <c r="P17" s="199"/>
      <c r="Q17" s="199"/>
      <c r="R17" s="199"/>
      <c r="S17" s="199"/>
    </row>
    <row r="18" spans="1:19" ht="24.05" customHeight="1" x14ac:dyDescent="0.3">
      <c r="A18" s="201"/>
      <c r="B18" s="199"/>
      <c r="C18" s="199"/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199"/>
      <c r="S18" s="199"/>
    </row>
    <row r="19" spans="1:19" ht="24.05" customHeight="1" x14ac:dyDescent="0.3">
      <c r="A19" s="201"/>
      <c r="B19" s="199"/>
      <c r="C19" s="199"/>
      <c r="D19" s="199"/>
      <c r="E19" s="199"/>
      <c r="F19" s="199"/>
      <c r="G19" s="199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199"/>
      <c r="S19" s="199"/>
    </row>
    <row r="20" spans="1:19" ht="24.05" customHeight="1" x14ac:dyDescent="0.3">
      <c r="A20" s="201"/>
      <c r="B20" s="199"/>
      <c r="C20" s="199"/>
      <c r="D20" s="199"/>
      <c r="E20" s="199"/>
      <c r="F20" s="199"/>
      <c r="G20" s="199"/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199"/>
      <c r="S20" s="199"/>
    </row>
    <row r="21" spans="1:19" ht="24.05" customHeight="1" x14ac:dyDescent="0.3">
      <c r="A21" s="201"/>
      <c r="B21" s="199"/>
      <c r="C21" s="199"/>
      <c r="D21" s="199"/>
      <c r="E21" s="199"/>
      <c r="F21" s="199"/>
      <c r="G21" s="199"/>
      <c r="H21" s="199"/>
      <c r="I21" s="199"/>
      <c r="J21" s="199"/>
      <c r="K21" s="199"/>
      <c r="L21" s="199"/>
      <c r="M21" s="199"/>
      <c r="N21" s="199"/>
      <c r="O21" s="199"/>
      <c r="P21" s="199"/>
      <c r="Q21" s="199"/>
      <c r="R21" s="199"/>
      <c r="S21" s="199"/>
    </row>
    <row r="22" spans="1:19" ht="24.05" customHeight="1" x14ac:dyDescent="0.3">
      <c r="A22" s="201"/>
      <c r="B22" s="199"/>
      <c r="C22" s="199"/>
      <c r="D22" s="199"/>
      <c r="E22" s="199"/>
      <c r="F22" s="199"/>
      <c r="G22" s="199"/>
      <c r="H22" s="199"/>
      <c r="I22" s="199"/>
      <c r="J22" s="199"/>
      <c r="K22" s="199"/>
      <c r="L22" s="199"/>
      <c r="M22" s="199"/>
      <c r="N22" s="199"/>
      <c r="O22" s="199"/>
      <c r="P22" s="199"/>
      <c r="Q22" s="199"/>
      <c r="R22" s="199"/>
      <c r="S22" s="199"/>
    </row>
    <row r="23" spans="1:19" ht="24.05" customHeight="1" x14ac:dyDescent="0.3">
      <c r="A23" s="201"/>
      <c r="B23" s="199"/>
      <c r="C23" s="199"/>
      <c r="D23" s="199"/>
      <c r="E23" s="199"/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</row>
    <row r="24" spans="1:19" ht="24.05" customHeight="1" x14ac:dyDescent="0.3">
      <c r="A24" s="201"/>
      <c r="B24" s="199"/>
      <c r="C24" s="199"/>
      <c r="D24" s="199"/>
      <c r="E24" s="199"/>
      <c r="F24" s="199"/>
      <c r="G24" s="199"/>
      <c r="H24" s="199"/>
      <c r="I24" s="199"/>
      <c r="J24" s="199"/>
      <c r="K24" s="199"/>
      <c r="L24" s="199"/>
      <c r="M24" s="199"/>
      <c r="N24" s="199"/>
      <c r="O24" s="199"/>
      <c r="P24" s="199"/>
      <c r="Q24" s="199"/>
      <c r="R24" s="199"/>
      <c r="S24" s="199"/>
    </row>
    <row r="25" spans="1:19" ht="24.05" customHeight="1" x14ac:dyDescent="0.3">
      <c r="A25" s="201"/>
      <c r="B25" s="199"/>
      <c r="C25" s="199"/>
      <c r="D25" s="199"/>
      <c r="E25" s="199"/>
      <c r="F25" s="199"/>
      <c r="G25" s="199"/>
      <c r="H25" s="199"/>
      <c r="I25" s="199"/>
      <c r="J25" s="199"/>
      <c r="K25" s="199"/>
      <c r="L25" s="199"/>
      <c r="M25" s="199"/>
      <c r="N25" s="199"/>
      <c r="O25" s="199"/>
      <c r="P25" s="199"/>
      <c r="Q25" s="199"/>
      <c r="R25" s="199"/>
      <c r="S25" s="199"/>
    </row>
    <row r="26" spans="1:19" s="204" customFormat="1" ht="24.05" customHeight="1" x14ac:dyDescent="0.3">
      <c r="A26" s="202" t="s">
        <v>134</v>
      </c>
      <c r="B26" s="203">
        <f>B8</f>
        <v>288</v>
      </c>
      <c r="C26" s="203">
        <f t="shared" ref="C26:K26" si="1">C8</f>
        <v>0</v>
      </c>
      <c r="D26" s="203">
        <f t="shared" si="1"/>
        <v>0</v>
      </c>
      <c r="E26" s="203">
        <f t="shared" si="1"/>
        <v>0</v>
      </c>
      <c r="F26" s="203">
        <f t="shared" si="1"/>
        <v>0</v>
      </c>
      <c r="G26" s="203">
        <f t="shared" si="1"/>
        <v>0</v>
      </c>
      <c r="H26" s="203">
        <f t="shared" si="1"/>
        <v>0</v>
      </c>
      <c r="I26" s="203">
        <f t="shared" si="1"/>
        <v>0</v>
      </c>
      <c r="J26" s="203">
        <f t="shared" si="1"/>
        <v>0</v>
      </c>
      <c r="K26" s="203">
        <f t="shared" si="1"/>
        <v>0</v>
      </c>
      <c r="L26" s="203"/>
      <c r="M26" s="203"/>
      <c r="N26" s="203">
        <v>0</v>
      </c>
      <c r="O26" s="203">
        <v>0</v>
      </c>
      <c r="P26" s="203"/>
      <c r="Q26" s="203">
        <f>Q8</f>
        <v>288</v>
      </c>
      <c r="R26" s="203">
        <f>R8</f>
        <v>0</v>
      </c>
      <c r="S26" s="203">
        <f>S8</f>
        <v>288</v>
      </c>
    </row>
    <row r="27" spans="1:19" ht="24.05" customHeight="1" x14ac:dyDescent="0.3">
      <c r="A27" s="314" t="s">
        <v>148</v>
      </c>
      <c r="B27" s="315"/>
      <c r="C27" s="315"/>
      <c r="D27" s="315"/>
      <c r="E27" s="315"/>
      <c r="F27" s="315"/>
      <c r="G27" s="315"/>
      <c r="H27" s="315"/>
      <c r="I27" s="315"/>
      <c r="J27" s="315"/>
      <c r="K27" s="315"/>
      <c r="L27" s="315"/>
      <c r="M27" s="315"/>
      <c r="N27" s="315"/>
      <c r="O27" s="315"/>
      <c r="P27" s="315"/>
      <c r="Q27" s="315"/>
      <c r="R27" s="315"/>
      <c r="S27" s="315"/>
    </row>
    <row r="28" spans="1:19" ht="24.05" customHeight="1" x14ac:dyDescent="0.3">
      <c r="A28" s="316"/>
      <c r="B28" s="317"/>
      <c r="C28" s="317"/>
      <c r="D28" s="317"/>
      <c r="E28" s="317"/>
      <c r="F28" s="317"/>
      <c r="G28" s="317"/>
      <c r="H28" s="317"/>
      <c r="I28" s="317"/>
      <c r="J28" s="317"/>
      <c r="K28" s="317"/>
      <c r="L28" s="317"/>
      <c r="M28" s="317"/>
      <c r="N28" s="317"/>
      <c r="O28" s="317"/>
      <c r="P28" s="317"/>
      <c r="Q28" s="317"/>
      <c r="R28" s="317"/>
      <c r="S28" s="317"/>
    </row>
  </sheetData>
  <mergeCells count="18">
    <mergeCell ref="A27:S27"/>
    <mergeCell ref="A28:S28"/>
    <mergeCell ref="I6:J6"/>
    <mergeCell ref="K6:O6"/>
    <mergeCell ref="P6:P7"/>
    <mergeCell ref="Q6:Q7"/>
    <mergeCell ref="R6:R7"/>
    <mergeCell ref="S6:S7"/>
    <mergeCell ref="A6:A7"/>
    <mergeCell ref="B6:B7"/>
    <mergeCell ref="C6:C7"/>
    <mergeCell ref="D6:D7"/>
    <mergeCell ref="E6:H6"/>
    <mergeCell ref="A1:S1"/>
    <mergeCell ref="A2:S2"/>
    <mergeCell ref="A3:S3"/>
    <mergeCell ref="A4:S4"/>
    <mergeCell ref="D5:K5"/>
  </mergeCells>
  <phoneticPr fontId="4" type="noConversion"/>
  <printOptions horizontalCentered="1"/>
  <pageMargins left="0.59055118110236227" right="0.59055118110236227" top="0.78740157480314965" bottom="0.78740157480314965" header="0.39370078740157483" footer="0.39370078740157483"/>
  <pageSetup paperSize="9" firstPageNumber="17" pageOrder="overThenDown" orientation="portrait" blackAndWhite="1" useFirstPageNumber="1" r:id="rId1"/>
  <headerFooter alignWithMargins="0">
    <oddFooter>&amp;C&amp;"Times New Roman,標準"3-&amp;P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已命名的範圍</vt:lpstr>
      </vt:variant>
      <vt:variant>
        <vt:i4>10</vt:i4>
      </vt:variant>
    </vt:vector>
  </HeadingPairs>
  <TitlesOfParts>
    <vt:vector size="21" baseType="lpstr">
      <vt:lpstr>基金來源、用途及餘絀預計表</vt:lpstr>
      <vt:lpstr>現金流量預計表</vt:lpstr>
      <vt:lpstr>基金來源明細表</vt:lpstr>
      <vt:lpstr>基金用途明細表</vt:lpstr>
      <vt:lpstr>單位(或計畫)成本分析表</vt:lpstr>
      <vt:lpstr>預計平衡表</vt:lpstr>
      <vt:lpstr>5 年來主要業務計畫分析表</vt:lpstr>
      <vt:lpstr>員工人數彙計表</vt:lpstr>
      <vt:lpstr>用人費用彙計表</vt:lpstr>
      <vt:lpstr>各項費用彙計表</vt:lpstr>
      <vt:lpstr>固定項目明細表</vt:lpstr>
      <vt:lpstr>'5 年來主要業務計畫分析表'!Print_Area</vt:lpstr>
      <vt:lpstr>用人費用彙計表!Print_Area</vt:lpstr>
      <vt:lpstr>各項費用彙計表!Print_Area</vt:lpstr>
      <vt:lpstr>員工人數彙計表!Print_Area</vt:lpstr>
      <vt:lpstr>現金流量預計表!Print_Area</vt:lpstr>
      <vt:lpstr>'單位(或計畫)成本分析表'!Print_Area</vt:lpstr>
      <vt:lpstr>預計平衡表!Print_Area</vt:lpstr>
      <vt:lpstr>基金用途明細表!Print_Titles</vt:lpstr>
      <vt:lpstr>現金流量預計表!Print_Titles</vt:lpstr>
      <vt:lpstr>預計平衡表!Print_Titles</vt:lpstr>
    </vt:vector>
  </TitlesOfParts>
  <Company>MOEABOE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吳佩芬</dc:creator>
  <cp:lastModifiedBy>吳佩芬</cp:lastModifiedBy>
  <cp:lastPrinted>2015-08-25T07:27:42Z</cp:lastPrinted>
  <dcterms:created xsi:type="dcterms:W3CDTF">2015-08-25T03:35:50Z</dcterms:created>
  <dcterms:modified xsi:type="dcterms:W3CDTF">2015-08-25T07:27:50Z</dcterms:modified>
</cp:coreProperties>
</file>