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0" yWindow="135" windowWidth="21210" windowHeight="7860" tabRatio="969"/>
  </bookViews>
  <sheets>
    <sheet name="基金來源、用途及餘絀預計表" sheetId="1" r:id="rId1"/>
    <sheet name="現金流量預計表" sheetId="2" r:id="rId2"/>
    <sheet name="基金來源明細表" sheetId="3" r:id="rId3"/>
    <sheet name="基金用途明細表" sheetId="5" r:id="rId4"/>
    <sheet name="單位(或計畫)成本分析表" sheetId="6" r:id="rId5"/>
    <sheet name="預計平衡表" sheetId="7" r:id="rId6"/>
    <sheet name="5 年來主要業務計畫分析表" sheetId="8" r:id="rId7"/>
    <sheet name="員工人數彙計表" sheetId="9" r:id="rId8"/>
    <sheet name="用人費用彙計表" sheetId="10" r:id="rId9"/>
    <sheet name="各項費用彙計表" sheetId="11" r:id="rId10"/>
    <sheet name="固定項目明細表" sheetId="12" r:id="rId11"/>
  </sheets>
  <definedNames>
    <definedName name="A_G_A1">#N/A</definedName>
    <definedName name="_xlnm.Print_Area" localSheetId="6">'5 年來主要業務計畫分析表'!$A$1:$F$26</definedName>
    <definedName name="_xlnm.Print_Area" localSheetId="8">用人費用彙計表!$A$1:$S$27</definedName>
    <definedName name="_xlnm.Print_Area" localSheetId="9">各項費用彙計表!$A$1:$G$29</definedName>
    <definedName name="_xlnm.Print_Area" localSheetId="7">員工人數彙計表!$A$1:$J$29</definedName>
    <definedName name="_xlnm.Print_Area" localSheetId="0">基金來源、用途及餘絀預計表!$A$1:$E$33</definedName>
    <definedName name="_xlnm.Print_Area" localSheetId="1">現金流量預計表!$A$1:$C$46</definedName>
    <definedName name="_xlnm.Print_Area" localSheetId="4">'單位(或計畫)成本分析表'!$A$1:$F$11</definedName>
    <definedName name="_xlnm.Print_Area" localSheetId="5">預計平衡表!$A$1:$E$29</definedName>
    <definedName name="Print_Area_MI" localSheetId="6">#REF!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7">#REF!</definedName>
    <definedName name="Print_Area_MI" localSheetId="3">#REF!</definedName>
    <definedName name="Print_Area_MI" localSheetId="4">#REF!</definedName>
    <definedName name="Print_Area_MI" localSheetId="5">#REF!</definedName>
    <definedName name="Print_Area_MI">#REF!</definedName>
    <definedName name="_xlnm.Print_Titles" localSheetId="3">基金用途明細表!$1:$6</definedName>
    <definedName name="_xlnm.Print_Titles" localSheetId="1">現金流量預計表!$1:$1</definedName>
    <definedName name="_xlnm.Print_Titles" localSheetId="5">預計平衡表!$1:$1</definedName>
    <definedName name="石油" localSheetId="4">#REF!</definedName>
    <definedName name="石油">#REF!</definedName>
    <definedName name="石油1" localSheetId="4">#REF!</definedName>
    <definedName name="石油1">#REF!</definedName>
    <definedName name="再生" localSheetId="4">#REF!</definedName>
    <definedName name="再生">#REF!</definedName>
    <definedName name="再生1" localSheetId="4">#REF!</definedName>
    <definedName name="再生1">#REF!</definedName>
    <definedName name="能源" localSheetId="4">#REF!</definedName>
    <definedName name="能源">#REF!</definedName>
  </definedNames>
  <calcPr calcId="145621"/>
</workbook>
</file>

<file path=xl/calcChain.xml><?xml version="1.0" encoding="utf-8"?>
<calcChain xmlns="http://schemas.openxmlformats.org/spreadsheetml/2006/main">
  <c r="C4" i="7" l="1"/>
  <c r="D4" i="7" l="1"/>
  <c r="A29" i="11" l="1"/>
  <c r="A8" i="5" l="1"/>
  <c r="A29" i="7" l="1"/>
  <c r="A26" i="7"/>
  <c r="A27" i="7"/>
  <c r="A18" i="7"/>
  <c r="A23" i="7"/>
  <c r="A17" i="7"/>
  <c r="A19" i="7"/>
  <c r="A2" i="7"/>
  <c r="A3" i="7"/>
  <c r="C6" i="1" l="1"/>
  <c r="E10" i="3"/>
  <c r="E25" i="11" l="1"/>
  <c r="E23" i="11"/>
  <c r="E17" i="11"/>
  <c r="A26" i="11"/>
  <c r="A25" i="11"/>
  <c r="A24" i="11" s="1"/>
  <c r="A23" i="11"/>
  <c r="A20" i="11" s="1"/>
  <c r="A18" i="11"/>
  <c r="A17" i="11"/>
  <c r="A16" i="11"/>
  <c r="A13" i="11"/>
  <c r="A10" i="11" s="1"/>
  <c r="A9" i="11"/>
  <c r="A8" i="11" s="1"/>
  <c r="D9" i="11"/>
  <c r="E11" i="8"/>
  <c r="A83" i="5"/>
  <c r="A81" i="5"/>
  <c r="A80" i="5" s="1"/>
  <c r="A78" i="5"/>
  <c r="A55" i="5"/>
  <c r="A53" i="5"/>
  <c r="A51" i="5"/>
  <c r="A7" i="5" s="1"/>
  <c r="A85" i="5" s="1"/>
  <c r="E14" i="8" l="1"/>
  <c r="B45" i="2"/>
  <c r="A11" i="1"/>
  <c r="A16" i="1"/>
  <c r="B17" i="12" l="1"/>
  <c r="E17" i="12" s="1"/>
  <c r="E16" i="12"/>
  <c r="E15" i="12"/>
  <c r="D15" i="12"/>
  <c r="C15" i="12"/>
  <c r="B15" i="12"/>
  <c r="C13" i="12"/>
  <c r="E12" i="12"/>
  <c r="E11" i="12"/>
  <c r="E10" i="12"/>
  <c r="E9" i="12"/>
  <c r="E8" i="12"/>
  <c r="D7" i="12"/>
  <c r="D13" i="12" s="1"/>
  <c r="C7" i="12"/>
  <c r="B7" i="12"/>
  <c r="E7" i="12" s="1"/>
  <c r="D27" i="11"/>
  <c r="H26" i="11"/>
  <c r="G26" i="11"/>
  <c r="F26" i="11"/>
  <c r="E26" i="11"/>
  <c r="B26" i="11"/>
  <c r="D25" i="11"/>
  <c r="H24" i="11"/>
  <c r="G24" i="11"/>
  <c r="F24" i="11"/>
  <c r="B24" i="11"/>
  <c r="D23" i="11"/>
  <c r="D22" i="11"/>
  <c r="D21" i="11"/>
  <c r="H20" i="11"/>
  <c r="G20" i="11"/>
  <c r="F20" i="11"/>
  <c r="E20" i="11"/>
  <c r="D20" i="11" s="1"/>
  <c r="B20" i="11"/>
  <c r="D19" i="11"/>
  <c r="H18" i="11"/>
  <c r="G18" i="11"/>
  <c r="F18" i="11"/>
  <c r="E18" i="11"/>
  <c r="B18" i="11"/>
  <c r="D17" i="11"/>
  <c r="D16" i="11"/>
  <c r="D15" i="11"/>
  <c r="D14" i="11"/>
  <c r="E13" i="11"/>
  <c r="D13" i="11" s="1"/>
  <c r="B13" i="11"/>
  <c r="D12" i="11"/>
  <c r="D11" i="11"/>
  <c r="H10" i="11"/>
  <c r="G10" i="11"/>
  <c r="F10" i="11"/>
  <c r="E10" i="11"/>
  <c r="B10" i="11"/>
  <c r="H8" i="11"/>
  <c r="G8" i="11"/>
  <c r="G29" i="11" s="1"/>
  <c r="F8" i="11"/>
  <c r="E8" i="11"/>
  <c r="B8" i="11"/>
  <c r="Q9" i="10"/>
  <c r="S9" i="10" s="1"/>
  <c r="R8" i="10"/>
  <c r="R26" i="10" s="1"/>
  <c r="K8" i="10"/>
  <c r="K26" i="10" s="1"/>
  <c r="J8" i="10"/>
  <c r="J26" i="10" s="1"/>
  <c r="I8" i="10"/>
  <c r="I26" i="10" s="1"/>
  <c r="H8" i="10"/>
  <c r="H26" i="10" s="1"/>
  <c r="G8" i="10"/>
  <c r="G26" i="10" s="1"/>
  <c r="F8" i="10"/>
  <c r="F26" i="10" s="1"/>
  <c r="E8" i="10"/>
  <c r="E26" i="10" s="1"/>
  <c r="D8" i="10"/>
  <c r="D26" i="10" s="1"/>
  <c r="C8" i="10"/>
  <c r="C26" i="10" s="1"/>
  <c r="B8" i="10"/>
  <c r="B26" i="10" s="1"/>
  <c r="D8" i="9"/>
  <c r="D28" i="9" s="1"/>
  <c r="C8" i="9"/>
  <c r="C28" i="9" s="1"/>
  <c r="B8" i="9"/>
  <c r="B28" i="9" s="1"/>
  <c r="E28" i="7"/>
  <c r="D27" i="7"/>
  <c r="D26" i="7" s="1"/>
  <c r="E25" i="7"/>
  <c r="E24" i="7"/>
  <c r="D23" i="7"/>
  <c r="C23" i="7"/>
  <c r="E22" i="7"/>
  <c r="E21" i="7"/>
  <c r="E20" i="7"/>
  <c r="D19" i="7"/>
  <c r="C19" i="7"/>
  <c r="E19" i="7" s="1"/>
  <c r="E16" i="7"/>
  <c r="E15" i="7"/>
  <c r="E14" i="7"/>
  <c r="D13" i="7"/>
  <c r="C13" i="7"/>
  <c r="E13" i="7" s="1"/>
  <c r="E12" i="7"/>
  <c r="E11" i="7"/>
  <c r="E10" i="7"/>
  <c r="E9" i="7"/>
  <c r="D8" i="7"/>
  <c r="C8" i="7"/>
  <c r="E8" i="7" s="1"/>
  <c r="E7" i="7"/>
  <c r="E6" i="7"/>
  <c r="E5" i="7"/>
  <c r="C3" i="7"/>
  <c r="D3" i="7"/>
  <c r="D2" i="7" s="1"/>
  <c r="D17" i="7" s="1"/>
  <c r="D83" i="5"/>
  <c r="C83" i="5"/>
  <c r="D81" i="5"/>
  <c r="C81" i="5"/>
  <c r="D78" i="5"/>
  <c r="C78" i="5"/>
  <c r="C55" i="5"/>
  <c r="D55" i="5"/>
  <c r="D53" i="5"/>
  <c r="C53" i="5"/>
  <c r="D8" i="5"/>
  <c r="C8" i="5"/>
  <c r="E14" i="3"/>
  <c r="E11" i="3"/>
  <c r="E9" i="3"/>
  <c r="E16" i="3" s="1"/>
  <c r="B41" i="2"/>
  <c r="B38" i="2"/>
  <c r="B36" i="2"/>
  <c r="B31" i="2"/>
  <c r="B27" i="2"/>
  <c r="B25" i="2"/>
  <c r="B22" i="2"/>
  <c r="B20" i="2"/>
  <c r="B15" i="2"/>
  <c r="B11" i="2"/>
  <c r="B4" i="2"/>
  <c r="D31" i="1"/>
  <c r="C31" i="1"/>
  <c r="E28" i="1"/>
  <c r="E31" i="1" s="1"/>
  <c r="E27" i="1"/>
  <c r="E26" i="1"/>
  <c r="E25" i="1"/>
  <c r="E24" i="1"/>
  <c r="E23" i="1"/>
  <c r="E22" i="1"/>
  <c r="E21" i="1"/>
  <c r="D20" i="1"/>
  <c r="C20" i="1"/>
  <c r="A20" i="1"/>
  <c r="E19" i="1"/>
  <c r="D18" i="1"/>
  <c r="C18" i="1"/>
  <c r="E18" i="1" s="1"/>
  <c r="A18" i="1"/>
  <c r="E15" i="1"/>
  <c r="E14" i="1"/>
  <c r="E13" i="1"/>
  <c r="E12" i="1"/>
  <c r="D11" i="1"/>
  <c r="C11" i="1"/>
  <c r="E11" i="1" s="1"/>
  <c r="E10" i="1"/>
  <c r="E9" i="1"/>
  <c r="D8" i="1"/>
  <c r="C8" i="1"/>
  <c r="E8" i="1" s="1"/>
  <c r="A8" i="1"/>
  <c r="E7" i="1"/>
  <c r="E6" i="1"/>
  <c r="E5" i="1"/>
  <c r="E4" i="1"/>
  <c r="D3" i="1"/>
  <c r="C3" i="1"/>
  <c r="E3" i="1" s="1"/>
  <c r="A3" i="1"/>
  <c r="A2" i="1" l="1"/>
  <c r="A29" i="1" s="1"/>
  <c r="A32" i="1" s="1"/>
  <c r="D26" i="11"/>
  <c r="D80" i="5"/>
  <c r="D7" i="5"/>
  <c r="D2" i="1"/>
  <c r="D29" i="1" s="1"/>
  <c r="D32" i="1" s="1"/>
  <c r="E20" i="1"/>
  <c r="C2" i="1"/>
  <c r="C29" i="1" s="1"/>
  <c r="B3" i="2" s="1"/>
  <c r="B9" i="2" s="1"/>
  <c r="E4" i="7"/>
  <c r="E23" i="7"/>
  <c r="B43" i="2"/>
  <c r="C7" i="5"/>
  <c r="E11" i="6" s="1"/>
  <c r="C80" i="5"/>
  <c r="D18" i="7"/>
  <c r="D29" i="7" s="1"/>
  <c r="F29" i="11"/>
  <c r="E3" i="7"/>
  <c r="C18" i="7"/>
  <c r="E18" i="7" s="1"/>
  <c r="B29" i="11"/>
  <c r="H29" i="11"/>
  <c r="D10" i="11"/>
  <c r="D18" i="11"/>
  <c r="B13" i="12"/>
  <c r="E13" i="12" s="1"/>
  <c r="D8" i="11"/>
  <c r="E24" i="11"/>
  <c r="D24" i="11" s="1"/>
  <c r="Q8" i="10"/>
  <c r="C27" i="7"/>
  <c r="C2" i="7"/>
  <c r="D85" i="5" l="1"/>
  <c r="B44" i="2"/>
  <c r="B46" i="2" s="1"/>
  <c r="C85" i="5"/>
  <c r="E30" i="1"/>
  <c r="E29" i="1"/>
  <c r="E2" i="1"/>
  <c r="E29" i="11"/>
  <c r="D29" i="11" s="1"/>
  <c r="Q26" i="10"/>
  <c r="S8" i="10"/>
  <c r="S26" i="10" s="1"/>
  <c r="E27" i="7"/>
  <c r="C26" i="7"/>
  <c r="C17" i="7"/>
  <c r="E17" i="7" s="1"/>
  <c r="E2" i="7"/>
  <c r="C32" i="1" l="1"/>
  <c r="E32" i="1" s="1"/>
  <c r="E26" i="7"/>
  <c r="C29" i="7"/>
  <c r="E29" i="7" s="1"/>
</calcChain>
</file>

<file path=xl/comments1.xml><?xml version="1.0" encoding="utf-8"?>
<comments xmlns="http://schemas.openxmlformats.org/spreadsheetml/2006/main">
  <authors>
    <author>吳佩芬</author>
  </authors>
  <commentList>
    <comment ref="C5" authorId="0">
      <text>
        <r>
          <rPr>
            <b/>
            <sz val="9"/>
            <color indexed="81"/>
            <rFont val="細明體"/>
            <family val="3"/>
            <charset val="136"/>
          </rPr>
          <t>吳佩芬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2</t>
        </r>
        <r>
          <rPr>
            <sz val="9"/>
            <color indexed="81"/>
            <rFont val="細明體"/>
            <family val="3"/>
            <charset val="136"/>
          </rPr>
          <t>年決算平均</t>
        </r>
      </text>
    </comment>
  </commentList>
</comments>
</file>

<file path=xl/sharedStrings.xml><?xml version="1.0" encoding="utf-8"?>
<sst xmlns="http://schemas.openxmlformats.org/spreadsheetml/2006/main" count="414" uniqueCount="372">
  <si>
    <t>前年度決算數</t>
    <phoneticPr fontId="4" type="noConversion"/>
  </si>
  <si>
    <t>項　　　　　　目</t>
    <phoneticPr fontId="4" type="noConversion"/>
  </si>
  <si>
    <t>本年度預算數</t>
    <phoneticPr fontId="5" type="noConversion"/>
  </si>
  <si>
    <t>上年度預算數</t>
    <phoneticPr fontId="5" type="noConversion"/>
  </si>
  <si>
    <t>一、基金來源</t>
    <phoneticPr fontId="5" type="noConversion"/>
  </si>
  <si>
    <t>二、基金用途</t>
    <phoneticPr fontId="4" type="noConversion"/>
  </si>
  <si>
    <t>四、期初基金餘額</t>
    <phoneticPr fontId="4" type="noConversion"/>
  </si>
  <si>
    <t>五、解繳國庫</t>
    <phoneticPr fontId="4" type="noConversion"/>
  </si>
  <si>
    <t>六、期末基金餘額</t>
    <phoneticPr fontId="4" type="noConversion"/>
  </si>
  <si>
    <t>項　　　　　　　目</t>
    <phoneticPr fontId="5" type="noConversion"/>
  </si>
  <si>
    <t>預算數</t>
    <phoneticPr fontId="5" type="noConversion"/>
  </si>
  <si>
    <t>說明</t>
    <phoneticPr fontId="5" type="noConversion"/>
  </si>
  <si>
    <t>一、業務活動之現金流量</t>
    <phoneticPr fontId="5" type="noConversion"/>
  </si>
  <si>
    <t>二、其他活動之現金流量</t>
    <phoneticPr fontId="5" type="noConversion"/>
  </si>
  <si>
    <t>四、期初現金及約當現金</t>
    <phoneticPr fontId="5" type="noConversion"/>
  </si>
  <si>
    <t>五、期末現金及約當現金</t>
    <phoneticPr fontId="5" type="noConversion"/>
  </si>
  <si>
    <t>經濟部能源局</t>
    <phoneticPr fontId="10" type="noConversion"/>
  </si>
  <si>
    <t>石油基金</t>
    <phoneticPr fontId="10" type="noConversion"/>
  </si>
  <si>
    <t>基金來源明細表</t>
    <phoneticPr fontId="4" type="noConversion"/>
  </si>
  <si>
    <t xml:space="preserve">                                                       </t>
    <phoneticPr fontId="10" type="noConversion"/>
  </si>
  <si>
    <t>科目及業務項目</t>
    <phoneticPr fontId="4" type="noConversion"/>
  </si>
  <si>
    <t>單位</t>
  </si>
  <si>
    <t>預        算        數</t>
    <phoneticPr fontId="10" type="noConversion"/>
  </si>
  <si>
    <t>說            明</t>
    <phoneticPr fontId="10" type="noConversion"/>
  </si>
  <si>
    <t>數量</t>
    <phoneticPr fontId="4" type="noConversion"/>
  </si>
  <si>
    <t>利(費)率</t>
    <phoneticPr fontId="4" type="noConversion"/>
  </si>
  <si>
    <t>金    額</t>
    <phoneticPr fontId="10" type="noConversion"/>
  </si>
  <si>
    <t>(業務量)</t>
  </si>
  <si>
    <t>一、徵收及依法分配收入</t>
    <phoneticPr fontId="4" type="noConversion"/>
  </si>
  <si>
    <t xml:space="preserve">    </t>
  </si>
  <si>
    <t xml:space="preserve"> </t>
  </si>
  <si>
    <t>二、財產收入</t>
    <phoneticPr fontId="4" type="noConversion"/>
  </si>
  <si>
    <t>科技計畫衍生之能源技術移轉權利金、技術授權金收入。</t>
    <phoneticPr fontId="4" type="noConversion"/>
  </si>
  <si>
    <t>金融機構存款利息收入。</t>
    <phoneticPr fontId="4" type="noConversion"/>
  </si>
  <si>
    <t>三、其他收入</t>
    <phoneticPr fontId="4" type="noConversion"/>
  </si>
  <si>
    <t>委託研究計畫相關衍生性收入等。</t>
    <phoneticPr fontId="4" type="noConversion"/>
  </si>
  <si>
    <t>4Y</t>
  </si>
  <si>
    <t>總       計</t>
    <phoneticPr fontId="4" type="noConversion"/>
  </si>
  <si>
    <t>經濟部能源局</t>
    <phoneticPr fontId="4" type="noConversion"/>
  </si>
  <si>
    <t>基金用途明細表</t>
  </si>
  <si>
    <t>業務計畫及用途別科目</t>
  </si>
  <si>
    <t/>
  </si>
  <si>
    <t>經濟部能源局</t>
    <phoneticPr fontId="4" type="noConversion"/>
  </si>
  <si>
    <t>石油基金</t>
    <phoneticPr fontId="10" type="noConversion"/>
  </si>
  <si>
    <t>單位：新臺幣千元</t>
    <phoneticPr fontId="10" type="noConversion"/>
  </si>
  <si>
    <t>一、國外旅費712千元：</t>
    <phoneticPr fontId="4" type="noConversion"/>
  </si>
  <si>
    <t>石油基金</t>
    <phoneticPr fontId="4" type="noConversion"/>
  </si>
  <si>
    <t>單位：新臺幣千元</t>
    <phoneticPr fontId="17" type="noConversion"/>
  </si>
  <si>
    <t>計      畫      別</t>
    <phoneticPr fontId="10" type="noConversion"/>
  </si>
  <si>
    <t>單位成本</t>
  </si>
  <si>
    <t>數量</t>
  </si>
  <si>
    <t>預算數</t>
    <phoneticPr fontId="10" type="noConversion"/>
  </si>
  <si>
    <t>說          明</t>
    <phoneticPr fontId="10" type="noConversion"/>
  </si>
  <si>
    <t>政府儲油、石油開發及技術研究計畫</t>
    <phoneticPr fontId="4" type="noConversion"/>
  </si>
  <si>
    <t>千元</t>
  </si>
  <si>
    <t>一般行政管理計畫</t>
    <phoneticPr fontId="4" type="noConversion"/>
  </si>
  <si>
    <t>單位(或計畫)成本分析表</t>
    <phoneticPr fontId="4" type="noConversion"/>
  </si>
  <si>
    <t>科　　　目</t>
    <phoneticPr fontId="5" type="noConversion"/>
  </si>
  <si>
    <t>資產</t>
    <phoneticPr fontId="5" type="noConversion"/>
  </si>
  <si>
    <t>流動資產</t>
    <phoneticPr fontId="5" type="noConversion"/>
  </si>
  <si>
    <t>現金</t>
    <phoneticPr fontId="5" type="noConversion"/>
  </si>
  <si>
    <t>應收款項</t>
    <phoneticPr fontId="5" type="noConversion"/>
  </si>
  <si>
    <t>預付款項</t>
    <phoneticPr fontId="5" type="noConversion"/>
  </si>
  <si>
    <t>短期貸墊款</t>
    <phoneticPr fontId="5" type="noConversion"/>
  </si>
  <si>
    <t>投資、長期應收款項、
貸墊款及準備金</t>
    <phoneticPr fontId="5" type="noConversion"/>
  </si>
  <si>
    <t>長期應收款項</t>
    <phoneticPr fontId="5" type="noConversion"/>
  </si>
  <si>
    <t>長期貸款</t>
    <phoneticPr fontId="5" type="noConversion"/>
  </si>
  <si>
    <t>長期墊款</t>
    <phoneticPr fontId="5" type="noConversion"/>
  </si>
  <si>
    <t>準備金</t>
    <phoneticPr fontId="5" type="noConversion"/>
  </si>
  <si>
    <t>其他資產</t>
    <phoneticPr fontId="5" type="noConversion"/>
  </si>
  <si>
    <t>什項資產</t>
    <phoneticPr fontId="5" type="noConversion"/>
  </si>
  <si>
    <t>待整理資產</t>
    <phoneticPr fontId="5" type="noConversion"/>
  </si>
  <si>
    <t>內部往來</t>
    <phoneticPr fontId="5" type="noConversion"/>
  </si>
  <si>
    <t>資產總額</t>
    <phoneticPr fontId="5" type="noConversion"/>
  </si>
  <si>
    <t>負債</t>
    <phoneticPr fontId="5" type="noConversion"/>
  </si>
  <si>
    <t>流動負債</t>
    <phoneticPr fontId="5" type="noConversion"/>
  </si>
  <si>
    <t>短期債務</t>
    <phoneticPr fontId="5" type="noConversion"/>
  </si>
  <si>
    <t>應付款項</t>
    <phoneticPr fontId="5" type="noConversion"/>
  </si>
  <si>
    <t>預收款項</t>
    <phoneticPr fontId="5" type="noConversion"/>
  </si>
  <si>
    <t>其他負債</t>
    <phoneticPr fontId="5" type="noConversion"/>
  </si>
  <si>
    <t>什項負債</t>
    <phoneticPr fontId="5" type="noConversion"/>
  </si>
  <si>
    <t>內部往來</t>
    <phoneticPr fontId="5" type="noConversion"/>
  </si>
  <si>
    <t>基金餘額</t>
    <phoneticPr fontId="5" type="noConversion"/>
  </si>
  <si>
    <t>負債及基金餘額合計</t>
    <phoneticPr fontId="5" type="noConversion"/>
  </si>
  <si>
    <t>單位：新臺幣千元</t>
    <phoneticPr fontId="10" type="noConversion"/>
  </si>
  <si>
    <t>年度及項目</t>
  </si>
  <si>
    <t>單位成本(元)或平均利(費)率</t>
    <phoneticPr fontId="10" type="noConversion"/>
  </si>
  <si>
    <t>預算數</t>
  </si>
  <si>
    <t>說明</t>
  </si>
  <si>
    <t>本年度預算數</t>
  </si>
  <si>
    <t xml:space="preserve">  </t>
    <phoneticPr fontId="4" type="noConversion"/>
  </si>
  <si>
    <t>上年度預算數</t>
  </si>
  <si>
    <t>前年度決算數</t>
  </si>
  <si>
    <r>
      <rPr>
        <u/>
        <sz val="18"/>
        <rFont val="標楷體"/>
        <family val="4"/>
        <charset val="136"/>
      </rPr>
      <t>經濟部能源局</t>
    </r>
    <phoneticPr fontId="4" type="noConversion"/>
  </si>
  <si>
    <r>
      <rPr>
        <u/>
        <sz val="18"/>
        <rFont val="標楷體"/>
        <family val="4"/>
        <charset val="136"/>
      </rPr>
      <t>石油基金</t>
    </r>
    <phoneticPr fontId="4" type="noConversion"/>
  </si>
  <si>
    <r>
      <rPr>
        <sz val="18"/>
        <rFont val="標楷體"/>
        <family val="4"/>
        <charset val="136"/>
      </rPr>
      <t>員工人數彙計表</t>
    </r>
    <phoneticPr fontId="4" type="noConversion"/>
  </si>
  <si>
    <t xml:space="preserve">                                        </t>
    <phoneticPr fontId="10" type="noConversion"/>
  </si>
  <si>
    <r>
      <rPr>
        <b/>
        <sz val="12"/>
        <rFont val="標楷體"/>
        <family val="4"/>
        <charset val="136"/>
      </rPr>
      <t>總</t>
    </r>
    <r>
      <rPr>
        <b/>
        <sz val="12"/>
        <rFont val="Times New Roman"/>
        <family val="1"/>
      </rPr>
      <t xml:space="preserve"> </t>
    </r>
    <r>
      <rPr>
        <b/>
        <sz val="12"/>
        <rFont val="標楷體"/>
        <family val="4"/>
        <charset val="136"/>
      </rPr>
      <t>計</t>
    </r>
    <r>
      <rPr>
        <b/>
        <sz val="12"/>
        <rFont val="Times New Roman"/>
        <family val="1"/>
      </rPr>
      <t xml:space="preserve"> </t>
    </r>
    <phoneticPr fontId="4" type="noConversion"/>
  </si>
  <si>
    <r>
      <t>經濟部能源局</t>
    </r>
    <r>
      <rPr>
        <sz val="18"/>
        <rFont val="標楷體"/>
        <family val="4"/>
        <charset val="136"/>
      </rPr>
      <t>　</t>
    </r>
    <phoneticPr fontId="4" type="noConversion"/>
  </si>
  <si>
    <t>用人費用彙計表</t>
    <phoneticPr fontId="4" type="noConversion"/>
  </si>
  <si>
    <t>單位：新臺幣千元</t>
    <phoneticPr fontId="4" type="noConversion"/>
  </si>
  <si>
    <t>科    目</t>
    <phoneticPr fontId="4" type="noConversion"/>
  </si>
  <si>
    <t>正式
員額
薪資</t>
    <phoneticPr fontId="4" type="noConversion"/>
  </si>
  <si>
    <t>聘僱
人員
薪資</t>
    <phoneticPr fontId="4" type="noConversion"/>
  </si>
  <si>
    <t>超時
工作
報酬</t>
    <phoneticPr fontId="4" type="noConversion"/>
  </si>
  <si>
    <t>獎金</t>
    <phoneticPr fontId="4" type="noConversion"/>
  </si>
  <si>
    <t>退休及卹償金</t>
    <phoneticPr fontId="4" type="noConversion"/>
  </si>
  <si>
    <t>福利費</t>
    <phoneticPr fontId="4" type="noConversion"/>
  </si>
  <si>
    <t>提繳費</t>
    <phoneticPr fontId="4" type="noConversion"/>
  </si>
  <si>
    <t>合計</t>
    <phoneticPr fontId="4" type="noConversion"/>
  </si>
  <si>
    <t>兼任人員用人費用</t>
    <phoneticPr fontId="4" type="noConversion"/>
  </si>
  <si>
    <t>總計</t>
    <phoneticPr fontId="4" type="noConversion"/>
  </si>
  <si>
    <t>年終
獎金</t>
    <phoneticPr fontId="4" type="noConversion"/>
  </si>
  <si>
    <t>考績
獎金</t>
    <phoneticPr fontId="4" type="noConversion"/>
  </si>
  <si>
    <t>績效
獎金</t>
    <phoneticPr fontId="4" type="noConversion"/>
  </si>
  <si>
    <t>其他</t>
    <phoneticPr fontId="4" type="noConversion"/>
  </si>
  <si>
    <t>退休金</t>
    <phoneticPr fontId="4" type="noConversion"/>
  </si>
  <si>
    <t>卹償金</t>
    <phoneticPr fontId="4" type="noConversion"/>
  </si>
  <si>
    <t>分擔
保險費</t>
    <phoneticPr fontId="4" type="noConversion"/>
  </si>
  <si>
    <t>傷病
醫藥費</t>
    <phoneticPr fontId="4" type="noConversion"/>
  </si>
  <si>
    <t>提撥
福利金</t>
    <phoneticPr fontId="4" type="noConversion"/>
  </si>
  <si>
    <t>體育
活動費</t>
    <phoneticPr fontId="4" type="noConversion"/>
  </si>
  <si>
    <t xml:space="preserve">    管理會委員</t>
    <phoneticPr fontId="4" type="noConversion"/>
  </si>
  <si>
    <r>
      <t>註：本基金另於服務費用編列處理行政事務之勞務承攬</t>
    </r>
    <r>
      <rPr>
        <sz val="12"/>
        <rFont val="Times New Roman"/>
        <family val="1"/>
      </rPr>
      <t>1,700</t>
    </r>
    <r>
      <rPr>
        <sz val="12"/>
        <rFont val="標楷體"/>
        <family val="4"/>
        <charset val="136"/>
      </rPr>
      <t>千元。</t>
    </r>
    <r>
      <rPr>
        <sz val="12"/>
        <rFont val="Times New Roman"/>
        <family val="1"/>
      </rPr>
      <t xml:space="preserve"> </t>
    </r>
    <phoneticPr fontId="4" type="noConversion"/>
  </si>
  <si>
    <t>經濟部能源局</t>
    <phoneticPr fontId="5" type="noConversion"/>
  </si>
  <si>
    <t>石油基金</t>
    <phoneticPr fontId="5" type="noConversion"/>
  </si>
  <si>
    <t>各項費用彙計表</t>
    <phoneticPr fontId="5" type="noConversion"/>
  </si>
  <si>
    <t>單位：新臺幣千元</t>
    <phoneticPr fontId="5" type="noConversion"/>
  </si>
  <si>
    <t>科        目</t>
    <phoneticPr fontId="5" type="noConversion"/>
  </si>
  <si>
    <t>本  年  度  預  算  數</t>
    <phoneticPr fontId="5" type="noConversion"/>
  </si>
  <si>
    <t>合計</t>
    <phoneticPr fontId="5" type="noConversion"/>
  </si>
  <si>
    <t>政府儲油、石油開發及技術研究計畫</t>
    <phoneticPr fontId="5" type="noConversion"/>
  </si>
  <si>
    <t>一般行政管理計畫</t>
    <phoneticPr fontId="5" type="noConversion"/>
  </si>
  <si>
    <t>用人費用</t>
  </si>
  <si>
    <t>t</t>
  </si>
  <si>
    <t>服務費用</t>
  </si>
  <si>
    <t>材料及用品費</t>
  </si>
  <si>
    <t>租金、償債與利息</t>
  </si>
  <si>
    <t>會費、捐助、補助、
分攤、照護、救濟與
交流活動費</t>
    <phoneticPr fontId="4" type="noConversion"/>
  </si>
  <si>
    <t>其他</t>
  </si>
  <si>
    <t>固定項目明細表</t>
    <phoneticPr fontId="4" type="noConversion"/>
  </si>
  <si>
    <t xml:space="preserve"> 單位：新臺幣千元</t>
    <phoneticPr fontId="17" type="noConversion"/>
  </si>
  <si>
    <t>項        目</t>
  </si>
  <si>
    <t>期初餘額</t>
  </si>
  <si>
    <t>本年度增加</t>
  </si>
  <si>
    <t>本年度減少</t>
  </si>
  <si>
    <t>期末餘額</t>
  </si>
  <si>
    <t>說       明</t>
  </si>
  <si>
    <t>資產</t>
  </si>
  <si>
    <t xml:space="preserve">  機械及設備</t>
    <phoneticPr fontId="17" type="noConversion"/>
  </si>
  <si>
    <t xml:space="preserve">  交通及運輸設備</t>
    <phoneticPr fontId="17" type="noConversion"/>
  </si>
  <si>
    <t xml:space="preserve">  什項設備</t>
    <phoneticPr fontId="17" type="noConversion"/>
  </si>
  <si>
    <t xml:space="preserve">  電腦軟體</t>
    <phoneticPr fontId="17" type="noConversion"/>
  </si>
  <si>
    <t xml:space="preserve">  權利</t>
    <phoneticPr fontId="17" type="noConversion"/>
  </si>
  <si>
    <t xml:space="preserve">      資產總額</t>
    <phoneticPr fontId="17" type="noConversion"/>
  </si>
  <si>
    <t>負債</t>
    <phoneticPr fontId="17" type="noConversion"/>
  </si>
  <si>
    <t xml:space="preserve">  長期債務</t>
    <phoneticPr fontId="17" type="noConversion"/>
  </si>
  <si>
    <t xml:space="preserve">      負債總額</t>
    <phoneticPr fontId="17" type="noConversion"/>
  </si>
  <si>
    <t>比較增減(－)</t>
    <phoneticPr fontId="5" type="noConversion"/>
  </si>
  <si>
    <r>
      <t>5</t>
    </r>
    <r>
      <rPr>
        <sz val="18"/>
        <rFont val="標楷體"/>
        <family val="4"/>
        <charset val="136"/>
      </rPr>
      <t>年來主要業務計畫分析表</t>
    </r>
    <phoneticPr fontId="10" type="noConversion"/>
  </si>
  <si>
    <r>
      <t>合</t>
    </r>
    <r>
      <rPr>
        <b/>
        <sz val="12"/>
        <rFont val="Times New Roman"/>
        <family val="1"/>
      </rPr>
      <t xml:space="preserve">      </t>
    </r>
    <r>
      <rPr>
        <b/>
        <sz val="12"/>
        <rFont val="標楷體"/>
        <family val="4"/>
        <charset val="136"/>
      </rPr>
      <t>計</t>
    </r>
    <phoneticPr fontId="4" type="noConversion"/>
  </si>
  <si>
    <t>3.政府撥入收入</t>
    <phoneticPr fontId="4" type="noConversion"/>
  </si>
  <si>
    <r>
      <t>中華民國</t>
    </r>
    <r>
      <rPr>
        <sz val="12"/>
        <rFont val="Times New Roman"/>
        <family val="1"/>
      </rPr>
      <t>106</t>
    </r>
    <r>
      <rPr>
        <sz val="12"/>
        <rFont val="標楷體"/>
        <family val="4"/>
        <charset val="136"/>
      </rPr>
      <t>年度</t>
    </r>
    <phoneticPr fontId="4" type="noConversion"/>
  </si>
  <si>
    <t>本年度辦理基金收退費、偏遠與原住民族及離島地區補助業務及出納等行政工作所需經費。</t>
    <phoneticPr fontId="4" type="noConversion"/>
  </si>
  <si>
    <r>
      <t xml:space="preserve"> </t>
    </r>
    <r>
      <rPr>
        <sz val="12"/>
        <rFont val="標楷體"/>
        <family val="4"/>
        <charset val="136"/>
      </rPr>
      <t>中華民國</t>
    </r>
    <r>
      <rPr>
        <sz val="12"/>
        <rFont val="Times New Roman"/>
        <family val="1"/>
      </rPr>
      <t>106</t>
    </r>
    <r>
      <rPr>
        <sz val="12"/>
        <rFont val="標楷體"/>
        <family val="4"/>
        <charset val="136"/>
      </rPr>
      <t>年度</t>
    </r>
    <phoneticPr fontId="10" type="noConversion"/>
  </si>
  <si>
    <r>
      <t xml:space="preserve">            </t>
    </r>
    <r>
      <rPr>
        <sz val="12"/>
        <rFont val="標楷體"/>
        <family val="4"/>
        <charset val="136"/>
      </rPr>
      <t>單位：人</t>
    </r>
    <phoneticPr fontId="17" type="noConversion"/>
  </si>
  <si>
    <r>
      <rPr>
        <sz val="12"/>
        <rFont val="標楷體"/>
        <family val="4"/>
        <charset val="136"/>
      </rPr>
      <t>科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>目</t>
    </r>
    <phoneticPr fontId="10" type="noConversion"/>
  </si>
  <si>
    <r>
      <rPr>
        <sz val="12"/>
        <rFont val="標楷體"/>
        <family val="4"/>
        <charset val="136"/>
      </rPr>
      <t>上年度最高</t>
    </r>
    <phoneticPr fontId="10" type="noConversion"/>
  </si>
  <si>
    <r>
      <rPr>
        <sz val="12"/>
        <rFont val="標楷體"/>
        <family val="4"/>
        <charset val="136"/>
      </rPr>
      <t>本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度</t>
    </r>
    <r>
      <rPr>
        <sz val="12"/>
        <rFont val="Times New Roman"/>
        <family val="1"/>
      </rPr>
      <t xml:space="preserve">
</t>
    </r>
    <r>
      <rPr>
        <sz val="12"/>
        <rFont val="標楷體"/>
        <family val="4"/>
        <charset val="136"/>
      </rPr>
      <t>增減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數</t>
    </r>
    <phoneticPr fontId="10" type="noConversion"/>
  </si>
  <si>
    <r>
      <rPr>
        <sz val="12"/>
        <rFont val="標楷體"/>
        <family val="4"/>
        <charset val="136"/>
      </rPr>
      <t>本年度最高</t>
    </r>
    <phoneticPr fontId="10" type="noConversion"/>
  </si>
  <si>
    <r>
      <rPr>
        <sz val="12"/>
        <rFont val="標楷體"/>
        <family val="4"/>
        <charset val="136"/>
      </rPr>
      <t>說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明</t>
    </r>
    <phoneticPr fontId="10" type="noConversion"/>
  </si>
  <si>
    <r>
      <rPr>
        <sz val="12"/>
        <rFont val="標楷體"/>
        <family val="4"/>
        <charset val="136"/>
      </rPr>
      <t>可進用員額數</t>
    </r>
    <phoneticPr fontId="10" type="noConversion"/>
  </si>
  <si>
    <r>
      <rPr>
        <sz val="12"/>
        <rFont val="標楷體"/>
        <family val="4"/>
        <charset val="136"/>
      </rPr>
      <t>可進用員額數</t>
    </r>
  </si>
  <si>
    <r>
      <rPr>
        <sz val="12"/>
        <rFont val="標楷體"/>
        <family val="4"/>
        <charset val="136"/>
      </rPr>
      <t>兼任人員</t>
    </r>
  </si>
  <si>
    <r>
      <t xml:space="preserve">  </t>
    </r>
    <r>
      <rPr>
        <sz val="12"/>
        <rFont val="標楷體"/>
        <family val="4"/>
        <charset val="136"/>
      </rPr>
      <t>管理會委員</t>
    </r>
    <phoneticPr fontId="4" type="noConversion"/>
  </si>
  <si>
    <r>
      <t xml:space="preserve">  </t>
    </r>
    <r>
      <rPr>
        <sz val="12"/>
        <rFont val="標楷體"/>
        <family val="4"/>
        <charset val="136"/>
      </rPr>
      <t>其他兼任人員</t>
    </r>
  </si>
  <si>
    <r>
      <rPr>
        <sz val="12"/>
        <rFont val="標楷體"/>
        <family val="4"/>
        <charset val="136"/>
      </rPr>
      <t>註：</t>
    </r>
    <r>
      <rPr>
        <sz val="12"/>
        <rFont val="Times New Roman"/>
        <family val="1"/>
      </rPr>
      <t>1.</t>
    </r>
    <r>
      <rPr>
        <sz val="12"/>
        <rFont val="標楷體"/>
        <family val="4"/>
        <charset val="136"/>
      </rPr>
      <t>本基金另於服務費用編列處理行政事務之勞務承攬進用人力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人。</t>
    </r>
    <r>
      <rPr>
        <sz val="12"/>
        <rFont val="Times New Roman"/>
        <family val="1"/>
      </rPr>
      <t xml:space="preserve">  
        2.</t>
    </r>
    <r>
      <rPr>
        <sz val="12"/>
        <rFont val="標楷體"/>
        <family val="4"/>
        <charset val="136"/>
      </rPr>
      <t>配合「石油基金收支保管及運用辦法」刪除設置管理會之規定，減列相關兼職人員員
     額。</t>
    </r>
    <phoneticPr fontId="4" type="noConversion"/>
  </si>
  <si>
    <r>
      <t>中華民國</t>
    </r>
    <r>
      <rPr>
        <sz val="12"/>
        <rFont val="Times New Roman"/>
        <family val="1"/>
      </rPr>
      <t>106</t>
    </r>
    <r>
      <rPr>
        <sz val="12"/>
        <rFont val="標楷體"/>
        <family val="4"/>
        <charset val="136"/>
      </rPr>
      <t>年度</t>
    </r>
    <phoneticPr fontId="17" type="noConversion"/>
  </si>
  <si>
    <r>
      <t xml:space="preserve">                                                       </t>
    </r>
    <r>
      <rPr>
        <sz val="12"/>
        <rFont val="標楷體"/>
        <family val="4"/>
        <charset val="136"/>
      </rPr>
      <t xml:space="preserve"> </t>
    </r>
    <r>
      <rPr>
        <sz val="14"/>
        <rFont val="標楷體"/>
        <family val="4"/>
        <charset val="136"/>
      </rPr>
      <t xml:space="preserve">            </t>
    </r>
    <phoneticPr fontId="10" type="noConversion"/>
  </si>
  <si>
    <r>
      <rPr>
        <b/>
        <sz val="12"/>
        <rFont val="標楷體"/>
        <family val="4"/>
        <charset val="136"/>
      </rPr>
      <t xml:space="preserve">一、政府儲油、石油
</t>
    </r>
    <r>
      <rPr>
        <b/>
        <sz val="12"/>
        <rFont val="Times New Roman"/>
        <family val="1"/>
      </rPr>
      <t xml:space="preserve">         </t>
    </r>
    <r>
      <rPr>
        <b/>
        <sz val="12"/>
        <rFont val="標楷體"/>
        <family val="4"/>
        <charset val="136"/>
      </rPr>
      <t xml:space="preserve">開發及技術研究
</t>
    </r>
    <r>
      <rPr>
        <b/>
        <sz val="12"/>
        <rFont val="Times New Roman"/>
        <family val="1"/>
      </rPr>
      <t xml:space="preserve">         </t>
    </r>
    <r>
      <rPr>
        <b/>
        <sz val="12"/>
        <rFont val="標楷體"/>
        <family val="4"/>
        <charset val="136"/>
      </rPr>
      <t>計畫</t>
    </r>
    <phoneticPr fontId="4" type="noConversion"/>
  </si>
  <si>
    <r>
      <rPr>
        <b/>
        <sz val="12"/>
        <rFont val="標楷體"/>
        <family val="4"/>
        <charset val="136"/>
      </rPr>
      <t>一、捐助個人</t>
    </r>
    <r>
      <rPr>
        <b/>
        <sz val="12"/>
        <rFont val="Times New Roman"/>
        <family val="1"/>
      </rPr>
      <t>270,000</t>
    </r>
    <r>
      <rPr>
        <b/>
        <sz val="12"/>
        <rFont val="標楷體"/>
        <family val="4"/>
        <charset val="136"/>
      </rPr>
      <t>千元</t>
    </r>
    <r>
      <rPr>
        <b/>
        <sz val="12"/>
        <rFont val="Times New Roman"/>
        <family val="1"/>
      </rPr>
      <t>(</t>
    </r>
    <r>
      <rPr>
        <b/>
        <sz val="12"/>
        <rFont val="標楷體"/>
        <family val="4"/>
        <charset val="136"/>
      </rPr>
      <t xml:space="preserve">科技計
</t>
    </r>
    <r>
      <rPr>
        <b/>
        <sz val="12"/>
        <rFont val="Times New Roman"/>
        <family val="1"/>
      </rPr>
      <t xml:space="preserve">         </t>
    </r>
    <r>
      <rPr>
        <b/>
        <sz val="12"/>
        <rFont val="標楷體"/>
        <family val="4"/>
        <charset val="136"/>
      </rPr>
      <t>畫</t>
    </r>
    <r>
      <rPr>
        <b/>
        <sz val="12"/>
        <rFont val="Times New Roman"/>
        <family val="1"/>
      </rPr>
      <t>)</t>
    </r>
    <r>
      <rPr>
        <b/>
        <sz val="12"/>
        <rFont val="標楷體"/>
        <family val="4"/>
        <charset val="136"/>
      </rPr>
      <t>：</t>
    </r>
    <phoneticPr fontId="4" type="noConversion"/>
  </si>
  <si>
    <r>
      <rPr>
        <b/>
        <sz val="12"/>
        <rFont val="標楷體"/>
        <family val="4"/>
        <charset val="136"/>
      </rPr>
      <t xml:space="preserve">三、補（協）助政府機關（構）
</t>
    </r>
    <r>
      <rPr>
        <b/>
        <sz val="12"/>
        <rFont val="Times New Roman"/>
        <family val="1"/>
      </rPr>
      <t xml:space="preserve">         1,380,540</t>
    </r>
    <r>
      <rPr>
        <b/>
        <sz val="12"/>
        <rFont val="標楷體"/>
        <family val="4"/>
        <charset val="136"/>
      </rPr>
      <t>千元</t>
    </r>
    <r>
      <rPr>
        <b/>
        <sz val="12"/>
        <rFont val="Times New Roman"/>
        <family val="1"/>
      </rPr>
      <t>(</t>
    </r>
    <r>
      <rPr>
        <b/>
        <sz val="12"/>
        <rFont val="標楷體"/>
        <family val="4"/>
        <charset val="136"/>
      </rPr>
      <t>非科技計畫</t>
    </r>
    <r>
      <rPr>
        <b/>
        <sz val="12"/>
        <rFont val="Times New Roman"/>
        <family val="1"/>
      </rPr>
      <t>)</t>
    </r>
    <r>
      <rPr>
        <b/>
        <sz val="12"/>
        <rFont val="標楷體"/>
        <family val="4"/>
        <charset val="136"/>
      </rPr>
      <t>：</t>
    </r>
    <phoneticPr fontId="4" type="noConversion"/>
  </si>
  <si>
    <r>
      <rPr>
        <b/>
        <sz val="12"/>
        <rFont val="標楷體"/>
        <family val="4"/>
        <charset val="136"/>
      </rPr>
      <t xml:space="preserve">二、一般行政管理
</t>
    </r>
    <r>
      <rPr>
        <b/>
        <sz val="12"/>
        <rFont val="Times New Roman"/>
        <family val="1"/>
      </rPr>
      <t xml:space="preserve">    </t>
    </r>
    <r>
      <rPr>
        <b/>
        <sz val="12"/>
        <rFont val="標楷體"/>
        <family val="4"/>
        <charset val="136"/>
      </rPr>
      <t>計畫</t>
    </r>
    <phoneticPr fontId="4" type="noConversion"/>
  </si>
  <si>
    <r>
      <rPr>
        <b/>
        <sz val="12"/>
        <rFont val="標楷體"/>
        <family val="4"/>
        <charset val="136"/>
      </rPr>
      <t>總</t>
    </r>
    <r>
      <rPr>
        <b/>
        <sz val="12"/>
        <rFont val="Times New Roman"/>
        <family val="1"/>
      </rPr>
      <t xml:space="preserve">       </t>
    </r>
    <r>
      <rPr>
        <b/>
        <sz val="12"/>
        <rFont val="標楷體"/>
        <family val="4"/>
        <charset val="136"/>
      </rPr>
      <t>計</t>
    </r>
    <phoneticPr fontId="4" type="noConversion"/>
  </si>
  <si>
    <r>
      <t>1.</t>
    </r>
    <r>
      <rPr>
        <sz val="12"/>
        <rFont val="標楷體"/>
        <family val="4"/>
        <charset val="136"/>
      </rPr>
      <t>徵收及依法分配收入</t>
    </r>
    <phoneticPr fontId="4" type="noConversion"/>
  </si>
  <si>
    <r>
      <t>(1)</t>
    </r>
    <r>
      <rPr>
        <sz val="12"/>
        <rFont val="標楷體"/>
        <family val="4"/>
        <charset val="136"/>
      </rPr>
      <t>推廣貿易服務費收入</t>
    </r>
    <phoneticPr fontId="4" type="noConversion"/>
  </si>
  <si>
    <r>
      <t>(2)</t>
    </r>
    <r>
      <rPr>
        <sz val="12"/>
        <rFont val="標楷體"/>
        <family val="4"/>
        <charset val="136"/>
      </rPr>
      <t>能源研究發展收入</t>
    </r>
    <phoneticPr fontId="4" type="noConversion"/>
  </si>
  <si>
    <r>
      <t>(1)</t>
    </r>
    <r>
      <rPr>
        <sz val="12"/>
        <rFont val="標楷體"/>
        <family val="4"/>
        <charset val="136"/>
      </rPr>
      <t>石油業務管理收入</t>
    </r>
    <phoneticPr fontId="4" type="noConversion"/>
  </si>
  <si>
    <r>
      <t>(4)</t>
    </r>
    <r>
      <rPr>
        <sz val="12"/>
        <rFont val="標楷體"/>
        <family val="4"/>
        <charset val="136"/>
      </rPr>
      <t>再生能源發展收入</t>
    </r>
    <phoneticPr fontId="4" type="noConversion"/>
  </si>
  <si>
    <r>
      <t>2.</t>
    </r>
    <r>
      <rPr>
        <sz val="12"/>
        <rFont val="標楷體"/>
        <family val="4"/>
        <charset val="136"/>
      </rPr>
      <t>勞務收入</t>
    </r>
    <phoneticPr fontId="4" type="noConversion"/>
  </si>
  <si>
    <r>
      <t>(1)</t>
    </r>
    <r>
      <rPr>
        <sz val="12"/>
        <rFont val="標楷體"/>
        <family val="4"/>
        <charset val="136"/>
      </rPr>
      <t>服務收入</t>
    </r>
    <phoneticPr fontId="4" type="noConversion"/>
  </si>
  <si>
    <r>
      <t>(2)</t>
    </r>
    <r>
      <rPr>
        <sz val="12"/>
        <rFont val="標楷體"/>
        <family val="4"/>
        <charset val="136"/>
      </rPr>
      <t>其他勞務收入</t>
    </r>
    <phoneticPr fontId="4" type="noConversion"/>
  </si>
  <si>
    <r>
      <t>2.</t>
    </r>
    <r>
      <rPr>
        <sz val="12"/>
        <rFont val="標楷體"/>
        <family val="4"/>
        <charset val="136"/>
      </rPr>
      <t>財產收入</t>
    </r>
    <phoneticPr fontId="4" type="noConversion"/>
  </si>
  <si>
    <r>
      <t>(1)</t>
    </r>
    <r>
      <rPr>
        <sz val="12"/>
        <rFont val="標楷體"/>
        <family val="4"/>
        <charset val="136"/>
      </rPr>
      <t>財產處分收入</t>
    </r>
    <phoneticPr fontId="4" type="noConversion"/>
  </si>
  <si>
    <r>
      <t>(2)</t>
    </r>
    <r>
      <rPr>
        <sz val="12"/>
        <rFont val="標楷體"/>
        <family val="4"/>
        <charset val="136"/>
      </rPr>
      <t>租金收入</t>
    </r>
    <phoneticPr fontId="4" type="noConversion"/>
  </si>
  <si>
    <r>
      <t>(1)</t>
    </r>
    <r>
      <rPr>
        <sz val="12"/>
        <rFont val="標楷體"/>
        <family val="4"/>
        <charset val="136"/>
      </rPr>
      <t>權利金收入</t>
    </r>
    <phoneticPr fontId="4" type="noConversion"/>
  </si>
  <si>
    <r>
      <t>(2)</t>
    </r>
    <r>
      <rPr>
        <sz val="12"/>
        <rFont val="標楷體"/>
        <family val="4"/>
        <charset val="136"/>
      </rPr>
      <t>利息收入</t>
    </r>
    <phoneticPr fontId="4" type="noConversion"/>
  </si>
  <si>
    <r>
      <t>(1)</t>
    </r>
    <r>
      <rPr>
        <sz val="12"/>
        <rFont val="標楷體"/>
        <family val="4"/>
        <charset val="136"/>
      </rPr>
      <t>國庫撥款收入</t>
    </r>
    <phoneticPr fontId="4" type="noConversion"/>
  </si>
  <si>
    <r>
      <t>4.</t>
    </r>
    <r>
      <rPr>
        <sz val="12"/>
        <rFont val="標楷體"/>
        <family val="4"/>
        <charset val="136"/>
      </rPr>
      <t>其他收入</t>
    </r>
    <phoneticPr fontId="4" type="noConversion"/>
  </si>
  <si>
    <r>
      <t>(1)</t>
    </r>
    <r>
      <rPr>
        <sz val="12"/>
        <rFont val="標楷體"/>
        <family val="4"/>
        <charset val="136"/>
      </rPr>
      <t>雜項收入</t>
    </r>
    <phoneticPr fontId="4" type="noConversion"/>
  </si>
  <si>
    <r>
      <t>1.</t>
    </r>
    <r>
      <rPr>
        <sz val="12"/>
        <rFont val="標楷體"/>
        <family val="4"/>
        <charset val="136"/>
      </rPr>
      <t>貿易推廣工作計畫</t>
    </r>
    <phoneticPr fontId="4" type="noConversion"/>
  </si>
  <si>
    <r>
      <t>2.</t>
    </r>
    <r>
      <rPr>
        <sz val="12"/>
        <rFont val="標楷體"/>
        <family val="4"/>
        <charset val="136"/>
      </rPr>
      <t>研究發展及訓練計畫</t>
    </r>
    <phoneticPr fontId="4" type="noConversion"/>
  </si>
  <si>
    <r>
      <t>3.</t>
    </r>
    <r>
      <rPr>
        <sz val="12"/>
        <rFont val="標楷體"/>
        <family val="4"/>
        <charset val="136"/>
      </rPr>
      <t>興建國家會展中心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 xml:space="preserve">擴建南港
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展覽館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計畫</t>
    </r>
    <phoneticPr fontId="4" type="noConversion"/>
  </si>
  <si>
    <r>
      <t>4.</t>
    </r>
    <r>
      <rPr>
        <sz val="12"/>
        <rFont val="標楷體"/>
        <family val="4"/>
        <charset val="136"/>
      </rPr>
      <t>能源研究發展工作計畫</t>
    </r>
    <phoneticPr fontId="4" type="noConversion"/>
  </si>
  <si>
    <r>
      <t>1.</t>
    </r>
    <r>
      <rPr>
        <sz val="12"/>
        <rFont val="標楷體"/>
        <family val="4"/>
        <charset val="136"/>
      </rPr>
      <t xml:space="preserve">政府儲油、石油開發及技術
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研究計畫</t>
    </r>
    <phoneticPr fontId="4" type="noConversion"/>
  </si>
  <si>
    <r>
      <t>2.</t>
    </r>
    <r>
      <rPr>
        <sz val="12"/>
        <rFont val="標楷體"/>
        <family val="4"/>
        <charset val="136"/>
      </rPr>
      <t>一般行政管理計畫</t>
    </r>
    <phoneticPr fontId="4" type="noConversion"/>
  </si>
  <si>
    <r>
      <t>8.</t>
    </r>
    <r>
      <rPr>
        <sz val="12"/>
        <rFont val="標楷體"/>
        <family val="4"/>
        <charset val="136"/>
      </rPr>
      <t>一般建築及設備計畫</t>
    </r>
    <phoneticPr fontId="4" type="noConversion"/>
  </si>
  <si>
    <r>
      <t>9.</t>
    </r>
    <r>
      <rPr>
        <sz val="12"/>
        <rFont val="標楷體"/>
        <family val="4"/>
        <charset val="136"/>
      </rPr>
      <t>解繳國庫計畫</t>
    </r>
    <phoneticPr fontId="4" type="noConversion"/>
  </si>
  <si>
    <r>
      <t>三、本期賸餘</t>
    </r>
    <r>
      <rPr>
        <b/>
        <sz val="12"/>
        <rFont val="Times New Roman"/>
        <family val="1"/>
      </rPr>
      <t>(</t>
    </r>
    <r>
      <rPr>
        <b/>
        <sz val="12"/>
        <rFont val="標楷體"/>
        <family val="4"/>
        <charset val="136"/>
      </rPr>
      <t>短絀－</t>
    </r>
    <r>
      <rPr>
        <b/>
        <sz val="12"/>
        <rFont val="Times New Roman"/>
        <family val="1"/>
      </rPr>
      <t>)</t>
    </r>
    <phoneticPr fontId="4" type="noConversion"/>
  </si>
  <si>
    <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本期賸餘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短絀－</t>
    </r>
    <r>
      <rPr>
        <sz val="12"/>
        <rFont val="Times New Roman"/>
        <family val="1"/>
      </rPr>
      <t>)</t>
    </r>
    <phoneticPr fontId="5" type="noConversion"/>
  </si>
  <si>
    <r>
      <t>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調整非現金項目</t>
    </r>
    <phoneticPr fontId="5" type="noConversion"/>
  </si>
  <si>
    <r>
      <t>1.</t>
    </r>
    <r>
      <rPr>
        <sz val="12"/>
        <rFont val="標楷體"/>
        <family val="4"/>
        <charset val="136"/>
      </rPr>
      <t>提存呆帳</t>
    </r>
    <phoneticPr fontId="5" type="noConversion"/>
  </si>
  <si>
    <r>
      <t>2.</t>
    </r>
    <r>
      <rPr>
        <sz val="12"/>
        <rFont val="標楷體"/>
        <family val="4"/>
        <charset val="136"/>
      </rPr>
      <t>其他</t>
    </r>
    <phoneticPr fontId="5" type="noConversion"/>
  </si>
  <si>
    <r>
      <t>1.</t>
    </r>
    <r>
      <rPr>
        <sz val="12"/>
        <rFont val="標楷體"/>
        <family val="4"/>
        <charset val="136"/>
      </rPr>
      <t>流動資產淨減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淨增－</t>
    </r>
    <r>
      <rPr>
        <sz val="12"/>
        <rFont val="Times New Roman"/>
        <family val="1"/>
      </rPr>
      <t>)</t>
    </r>
    <phoneticPr fontId="5" type="noConversion"/>
  </si>
  <si>
    <r>
      <t>2.</t>
    </r>
    <r>
      <rPr>
        <sz val="12"/>
        <rFont val="標楷體"/>
        <family val="4"/>
        <charset val="136"/>
      </rPr>
      <t>流動負債淨增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淨減－</t>
    </r>
    <r>
      <rPr>
        <sz val="12"/>
        <rFont val="Times New Roman"/>
        <family val="1"/>
      </rPr>
      <t>)</t>
    </r>
    <phoneticPr fontId="5" type="noConversion"/>
  </si>
  <si>
    <r>
      <t>(</t>
    </r>
    <r>
      <rPr>
        <sz val="12"/>
        <rFont val="標楷體"/>
        <family val="4"/>
        <charset val="136"/>
      </rPr>
      <t>三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業務活動之淨現金流入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流出－</t>
    </r>
    <r>
      <rPr>
        <sz val="12"/>
        <rFont val="Times New Roman"/>
        <family val="1"/>
      </rPr>
      <t>)</t>
    </r>
    <phoneticPr fontId="5" type="noConversion"/>
  </si>
  <si>
    <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減少短期投資及短期貸墊款</t>
    </r>
    <phoneticPr fontId="5" type="noConversion"/>
  </si>
  <si>
    <r>
      <t>1.</t>
    </r>
    <r>
      <rPr>
        <sz val="12"/>
        <rFont val="標楷體"/>
        <family val="4"/>
        <charset val="136"/>
      </rPr>
      <t>減少短期投資</t>
    </r>
    <phoneticPr fontId="5" type="noConversion"/>
  </si>
  <si>
    <r>
      <t>2.</t>
    </r>
    <r>
      <rPr>
        <sz val="12"/>
        <rFont val="標楷體"/>
        <family val="4"/>
        <charset val="136"/>
      </rPr>
      <t>減少短期貸款</t>
    </r>
    <phoneticPr fontId="5" type="noConversion"/>
  </si>
  <si>
    <r>
      <t>3.</t>
    </r>
    <r>
      <rPr>
        <sz val="12"/>
        <rFont val="標楷體"/>
        <family val="4"/>
        <charset val="136"/>
      </rPr>
      <t>減少短期墊款</t>
    </r>
    <phoneticPr fontId="5" type="noConversion"/>
  </si>
  <si>
    <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減少投資、長期應收款項、
</t>
    </r>
    <r>
      <rPr>
        <sz val="12"/>
        <rFont val="Times New Roman"/>
        <family val="1"/>
      </rPr>
      <t xml:space="preserve">      </t>
    </r>
    <r>
      <rPr>
        <sz val="12"/>
        <rFont val="標楷體"/>
        <family val="4"/>
        <charset val="136"/>
      </rPr>
      <t>貸墊款及準備金</t>
    </r>
    <phoneticPr fontId="5" type="noConversion"/>
  </si>
  <si>
    <r>
      <t>1.</t>
    </r>
    <r>
      <rPr>
        <sz val="12"/>
        <rFont val="標楷體"/>
        <family val="4"/>
        <charset val="136"/>
      </rPr>
      <t>減少長期應收款項</t>
    </r>
    <phoneticPr fontId="5" type="noConversion"/>
  </si>
  <si>
    <r>
      <t>1.</t>
    </r>
    <r>
      <rPr>
        <sz val="12"/>
        <rFont val="標楷體"/>
        <family val="4"/>
        <charset val="136"/>
      </rPr>
      <t>減少長期貸款</t>
    </r>
    <phoneticPr fontId="5" type="noConversion"/>
  </si>
  <si>
    <r>
      <t>3.</t>
    </r>
    <r>
      <rPr>
        <sz val="12"/>
        <rFont val="標楷體"/>
        <family val="4"/>
        <charset val="136"/>
      </rPr>
      <t>減少長期墊款</t>
    </r>
    <phoneticPr fontId="5" type="noConversion"/>
  </si>
  <si>
    <r>
      <t>4.</t>
    </r>
    <r>
      <rPr>
        <sz val="12"/>
        <rFont val="標楷體"/>
        <family val="4"/>
        <charset val="136"/>
      </rPr>
      <t>減少準備金</t>
    </r>
    <phoneticPr fontId="5" type="noConversion"/>
  </si>
  <si>
    <r>
      <t>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減少其他資產</t>
    </r>
    <phoneticPr fontId="5" type="noConversion"/>
  </si>
  <si>
    <r>
      <t>1.</t>
    </r>
    <r>
      <rPr>
        <sz val="12"/>
        <rFont val="標楷體"/>
        <family val="4"/>
        <charset val="136"/>
      </rPr>
      <t>減少其他資產</t>
    </r>
    <phoneticPr fontId="5" type="noConversion"/>
  </si>
  <si>
    <r>
      <t>(</t>
    </r>
    <r>
      <rPr>
        <sz val="12"/>
        <rFont val="標楷體"/>
        <family val="4"/>
        <charset val="136"/>
      </rPr>
      <t>三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增加短期債務及其他負債</t>
    </r>
    <phoneticPr fontId="5" type="noConversion"/>
  </si>
  <si>
    <r>
      <t>1.</t>
    </r>
    <r>
      <rPr>
        <sz val="12"/>
        <rFont val="標楷體"/>
        <family val="4"/>
        <charset val="136"/>
      </rPr>
      <t>增加短期債務</t>
    </r>
    <phoneticPr fontId="5" type="noConversion"/>
  </si>
  <si>
    <r>
      <t>1.</t>
    </r>
    <r>
      <rPr>
        <sz val="12"/>
        <rFont val="標楷體"/>
        <family val="4"/>
        <charset val="136"/>
      </rPr>
      <t>增加其他負債</t>
    </r>
    <phoneticPr fontId="5" type="noConversion"/>
  </si>
  <si>
    <r>
      <t>(</t>
    </r>
    <r>
      <rPr>
        <sz val="12"/>
        <rFont val="標楷體"/>
        <family val="4"/>
        <charset val="136"/>
      </rPr>
      <t>五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其他項目之現金流入</t>
    </r>
    <phoneticPr fontId="5" type="noConversion"/>
  </si>
  <si>
    <r>
      <t>1.</t>
    </r>
    <r>
      <rPr>
        <sz val="12"/>
        <rFont val="標楷體"/>
        <family val="4"/>
        <charset val="136"/>
      </rPr>
      <t>其他項目之現金流入</t>
    </r>
    <phoneticPr fontId="5" type="noConversion"/>
  </si>
  <si>
    <r>
      <t>(</t>
    </r>
    <r>
      <rPr>
        <sz val="12"/>
        <rFont val="標楷體"/>
        <family val="4"/>
        <charset val="136"/>
      </rPr>
      <t>六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增加短期投資及短期貸墊款</t>
    </r>
    <phoneticPr fontId="5" type="noConversion"/>
  </si>
  <si>
    <r>
      <t>1.</t>
    </r>
    <r>
      <rPr>
        <sz val="12"/>
        <rFont val="標楷體"/>
        <family val="4"/>
        <charset val="136"/>
      </rPr>
      <t>增加短期投資</t>
    </r>
    <phoneticPr fontId="5" type="noConversion"/>
  </si>
  <si>
    <r>
      <t>2.</t>
    </r>
    <r>
      <rPr>
        <sz val="12"/>
        <rFont val="標楷體"/>
        <family val="4"/>
        <charset val="136"/>
      </rPr>
      <t>增加短期貸款</t>
    </r>
    <phoneticPr fontId="5" type="noConversion"/>
  </si>
  <si>
    <r>
      <t>3.</t>
    </r>
    <r>
      <rPr>
        <sz val="12"/>
        <rFont val="標楷體"/>
        <family val="4"/>
        <charset val="136"/>
      </rPr>
      <t>增加短期墊款</t>
    </r>
    <phoneticPr fontId="5" type="noConversion"/>
  </si>
  <si>
    <r>
      <t>(</t>
    </r>
    <r>
      <rPr>
        <sz val="12"/>
        <rFont val="標楷體"/>
        <family val="4"/>
        <charset val="136"/>
      </rPr>
      <t>七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增加投資、長期應收款項、
</t>
    </r>
    <r>
      <rPr>
        <sz val="12"/>
        <rFont val="Times New Roman"/>
        <family val="1"/>
      </rPr>
      <t xml:space="preserve">      </t>
    </r>
    <r>
      <rPr>
        <sz val="12"/>
        <rFont val="標楷體"/>
        <family val="4"/>
        <charset val="136"/>
      </rPr>
      <t>貸墊款及準備金</t>
    </r>
    <phoneticPr fontId="5" type="noConversion"/>
  </si>
  <si>
    <r>
      <t>1.</t>
    </r>
    <r>
      <rPr>
        <sz val="12"/>
        <rFont val="標楷體"/>
        <family val="4"/>
        <charset val="136"/>
      </rPr>
      <t>增加長期應收款項</t>
    </r>
    <phoneticPr fontId="5" type="noConversion"/>
  </si>
  <si>
    <r>
      <t>2.</t>
    </r>
    <r>
      <rPr>
        <sz val="12"/>
        <rFont val="標楷體"/>
        <family val="4"/>
        <charset val="136"/>
      </rPr>
      <t>增加長期貸款</t>
    </r>
    <phoneticPr fontId="5" type="noConversion"/>
  </si>
  <si>
    <r>
      <t>3.</t>
    </r>
    <r>
      <rPr>
        <sz val="12"/>
        <rFont val="標楷體"/>
        <family val="4"/>
        <charset val="136"/>
      </rPr>
      <t>增加長期墊款</t>
    </r>
    <phoneticPr fontId="5" type="noConversion"/>
  </si>
  <si>
    <r>
      <t>4.</t>
    </r>
    <r>
      <rPr>
        <sz val="12"/>
        <rFont val="標楷體"/>
        <family val="4"/>
        <charset val="136"/>
      </rPr>
      <t>增加準備金</t>
    </r>
    <phoneticPr fontId="5" type="noConversion"/>
  </si>
  <si>
    <r>
      <t>(</t>
    </r>
    <r>
      <rPr>
        <sz val="12"/>
        <rFont val="標楷體"/>
        <family val="4"/>
        <charset val="136"/>
      </rPr>
      <t>八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增加其他資產</t>
    </r>
    <phoneticPr fontId="5" type="noConversion"/>
  </si>
  <si>
    <r>
      <t>1.</t>
    </r>
    <r>
      <rPr>
        <sz val="12"/>
        <rFont val="標楷體"/>
        <family val="4"/>
        <charset val="136"/>
      </rPr>
      <t>增加其他資產</t>
    </r>
    <phoneticPr fontId="5" type="noConversion"/>
  </si>
  <si>
    <r>
      <t>(</t>
    </r>
    <r>
      <rPr>
        <sz val="12"/>
        <rFont val="標楷體"/>
        <family val="4"/>
        <charset val="136"/>
      </rPr>
      <t>九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減少短期債務及其他負債</t>
    </r>
    <phoneticPr fontId="5" type="noConversion"/>
  </si>
  <si>
    <r>
      <t>1.</t>
    </r>
    <r>
      <rPr>
        <sz val="12"/>
        <rFont val="標楷體"/>
        <family val="4"/>
        <charset val="136"/>
      </rPr>
      <t>減少短期債務</t>
    </r>
    <phoneticPr fontId="5" type="noConversion"/>
  </si>
  <si>
    <r>
      <t>2.</t>
    </r>
    <r>
      <rPr>
        <sz val="12"/>
        <rFont val="標楷體"/>
        <family val="4"/>
        <charset val="136"/>
      </rPr>
      <t>減少其他負債</t>
    </r>
    <r>
      <rPr>
        <sz val="12"/>
        <rFont val="標楷體"/>
        <family val="4"/>
        <charset val="136"/>
      </rPr>
      <t/>
    </r>
    <phoneticPr fontId="5" type="noConversion"/>
  </si>
  <si>
    <r>
      <t>(</t>
    </r>
    <r>
      <rPr>
        <sz val="12"/>
        <rFont val="標楷體"/>
        <family val="4"/>
        <charset val="136"/>
      </rPr>
      <t>十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其他項目之現金流出</t>
    </r>
    <phoneticPr fontId="5" type="noConversion"/>
  </si>
  <si>
    <r>
      <t>1.</t>
    </r>
    <r>
      <rPr>
        <sz val="12"/>
        <rFont val="標楷體"/>
        <family val="4"/>
        <charset val="136"/>
      </rPr>
      <t>其他項目之現金流出</t>
    </r>
    <phoneticPr fontId="5" type="noConversion"/>
  </si>
  <si>
    <r>
      <t>(</t>
    </r>
    <r>
      <rPr>
        <sz val="12"/>
        <rFont val="標楷體"/>
        <family val="4"/>
        <charset val="136"/>
      </rPr>
      <t>四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其他活動之淨現金流入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流出－</t>
    </r>
    <r>
      <rPr>
        <sz val="12"/>
        <rFont val="Times New Roman"/>
        <family val="1"/>
      </rPr>
      <t>)</t>
    </r>
    <phoneticPr fontId="5" type="noConversion"/>
  </si>
  <si>
    <r>
      <t>三、現金及約當現金之淨增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淨減－</t>
    </r>
    <r>
      <rPr>
        <sz val="12"/>
        <rFont val="Times New Roman"/>
        <family val="1"/>
      </rPr>
      <t>)</t>
    </r>
    <phoneticPr fontId="5" type="noConversion"/>
  </si>
  <si>
    <r>
      <t xml:space="preserve"> </t>
    </r>
    <r>
      <rPr>
        <sz val="12"/>
        <rFont val="標楷體"/>
        <family val="4"/>
        <charset val="136"/>
      </rPr>
      <t>中華民國</t>
    </r>
    <r>
      <rPr>
        <sz val="12"/>
        <rFont val="Times New Roman"/>
        <family val="1"/>
      </rPr>
      <t>106</t>
    </r>
    <r>
      <rPr>
        <sz val="12"/>
        <rFont val="標楷體"/>
        <family val="4"/>
        <charset val="136"/>
      </rPr>
      <t>年度</t>
    </r>
    <phoneticPr fontId="10" type="noConversion"/>
  </si>
  <si>
    <r>
      <t>單位</t>
    </r>
    <r>
      <rPr>
        <sz val="12"/>
        <rFont val="標楷體"/>
        <family val="4"/>
        <charset val="136"/>
      </rPr>
      <t>：新臺幣千元</t>
    </r>
    <phoneticPr fontId="10" type="noConversion"/>
  </si>
  <si>
    <r>
      <t xml:space="preserve">  </t>
    </r>
    <r>
      <rPr>
        <sz val="12"/>
        <rFont val="標楷體"/>
        <family val="4"/>
        <charset val="136"/>
      </rPr>
      <t xml:space="preserve">  石油業務管理收入</t>
    </r>
    <phoneticPr fontId="4" type="noConversion"/>
  </si>
  <si>
    <r>
      <t>探採或輸入石油等業者依石油管理法第</t>
    </r>
    <r>
      <rPr>
        <sz val="12"/>
        <rFont val="Times New Roman"/>
        <family val="1"/>
      </rPr>
      <t>34</t>
    </r>
    <r>
      <rPr>
        <sz val="12"/>
        <rFont val="標楷體"/>
        <family val="4"/>
        <charset val="136"/>
      </rPr>
      <t>條規定所繳交之基金。</t>
    </r>
    <phoneticPr fontId="4" type="noConversion"/>
  </si>
  <si>
    <r>
      <t xml:space="preserve">  </t>
    </r>
    <r>
      <rPr>
        <sz val="12"/>
        <rFont val="標楷體"/>
        <family val="4"/>
        <charset val="136"/>
      </rPr>
      <t>(一)權利金收入</t>
    </r>
    <phoneticPr fontId="4" type="noConversion"/>
  </si>
  <si>
    <r>
      <t xml:space="preserve"> </t>
    </r>
    <r>
      <rPr>
        <sz val="12"/>
        <rFont val="標楷體"/>
        <family val="4"/>
        <charset val="136"/>
      </rPr>
      <t xml:space="preserve"> (二)利息收入</t>
    </r>
    <phoneticPr fontId="4" type="noConversion"/>
  </si>
  <si>
    <r>
      <t xml:space="preserve">  </t>
    </r>
    <r>
      <rPr>
        <sz val="12"/>
        <rFont val="標楷體"/>
        <family val="4"/>
        <charset val="136"/>
      </rPr>
      <t xml:space="preserve">  雜項收入</t>
    </r>
    <phoneticPr fontId="4" type="noConversion"/>
  </si>
  <si>
    <r>
      <t>中華民國</t>
    </r>
    <r>
      <rPr>
        <sz val="12"/>
        <rFont val="Times New Roman"/>
        <family val="1"/>
      </rPr>
      <t>106</t>
    </r>
    <r>
      <rPr>
        <sz val="12"/>
        <rFont val="標楷體"/>
        <family val="4"/>
        <charset val="136"/>
      </rPr>
      <t>年度</t>
    </r>
    <r>
      <rPr>
        <sz val="12"/>
        <rFont val="Times New Roman"/>
        <family val="1"/>
      </rPr>
      <t/>
    </r>
    <phoneticPr fontId="10" type="noConversion"/>
  </si>
  <si>
    <r>
      <t>前年度</t>
    </r>
    <r>
      <rPr>
        <sz val="12"/>
        <rFont val="Times New Roman"/>
        <family val="1"/>
      </rPr>
      <t xml:space="preserve">
</t>
    </r>
    <r>
      <rPr>
        <sz val="12"/>
        <rFont val="標楷體"/>
        <family val="4"/>
        <charset val="136"/>
      </rPr>
      <t>決算數</t>
    </r>
    <phoneticPr fontId="10" type="noConversion"/>
  </si>
  <si>
    <r>
      <t>本年度</t>
    </r>
    <r>
      <rPr>
        <sz val="12"/>
        <rFont val="Times New Roman"/>
        <family val="1"/>
      </rPr>
      <t xml:space="preserve">                </t>
    </r>
    <r>
      <rPr>
        <sz val="12"/>
        <rFont val="標楷體"/>
        <family val="4"/>
        <charset val="136"/>
      </rPr>
      <t>預算數</t>
    </r>
    <phoneticPr fontId="10" type="noConversion"/>
  </si>
  <si>
    <r>
      <t>上年度</t>
    </r>
    <r>
      <rPr>
        <sz val="12"/>
        <rFont val="Times New Roman"/>
        <family val="1"/>
      </rPr>
      <t xml:space="preserve">  
</t>
    </r>
    <r>
      <rPr>
        <sz val="12"/>
        <rFont val="標楷體"/>
        <family val="4"/>
        <charset val="136"/>
      </rPr>
      <t>預算數</t>
    </r>
    <phoneticPr fontId="10" type="noConversion"/>
  </si>
  <si>
    <r>
      <t>計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畫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內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容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說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明</t>
    </r>
  </si>
  <si>
    <r>
      <t>辦理政府儲油、石油開發與油氣業務管理、能源政策、</t>
    </r>
    <r>
      <rPr>
        <sz val="12"/>
        <rFont val="標楷體"/>
        <family val="4"/>
        <charset val="136"/>
      </rPr>
      <t>替代能源研究發展及其宣導等費用。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</si>
  <si>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服務費用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</si>
  <si>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旅運費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</si>
  <si>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參加國際再生能源組織會員大會
</t>
    </r>
    <r>
      <rPr>
        <sz val="12"/>
        <rFont val="Times New Roman"/>
        <family val="1"/>
      </rPr>
      <t xml:space="preserve">         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8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>120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</si>
  <si>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參加臺菲部長級經貿合作會議
</t>
    </r>
    <r>
      <rPr>
        <sz val="12"/>
        <rFont val="Times New Roman"/>
        <family val="1"/>
      </rPr>
      <t xml:space="preserve">         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4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>78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</si>
  <si>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三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參加再生能源政策會議及離岸</t>
    </r>
    <r>
      <rPr>
        <sz val="12"/>
        <rFont val="Times New Roman"/>
        <family val="1"/>
      </rPr>
      <t xml:space="preserve">
        </t>
    </r>
    <r>
      <rPr>
        <sz val="12"/>
        <rFont val="標楷體"/>
        <family val="4"/>
        <charset val="136"/>
      </rPr>
      <t>風電政策會議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7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>120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</si>
  <si>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四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參加夏威夷潔淨能源高峰會議
</t>
    </r>
    <r>
      <rPr>
        <sz val="12"/>
        <rFont val="Times New Roman"/>
        <family val="1"/>
      </rPr>
      <t xml:space="preserve">        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7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>114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</si>
  <si>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五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參加</t>
    </r>
    <r>
      <rPr>
        <sz val="12"/>
        <rFont val="Times New Roman"/>
        <family val="1"/>
      </rPr>
      <t>2017</t>
    </r>
    <r>
      <rPr>
        <sz val="12"/>
        <rFont val="標楷體"/>
        <family val="4"/>
        <charset val="136"/>
      </rPr>
      <t>年氫能與燃料電池高峰會</t>
    </r>
    <r>
      <rPr>
        <sz val="12"/>
        <rFont val="Times New Roman"/>
        <family val="1"/>
      </rPr>
      <t xml:space="preserve">
        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9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>140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</si>
  <si>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六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參加紐西蘭地熱研討會
</t>
    </r>
    <r>
      <rPr>
        <sz val="12"/>
        <rFont val="Times New Roman"/>
        <family val="1"/>
      </rPr>
      <t xml:space="preserve">        1</t>
    </r>
    <r>
      <rPr>
        <sz val="12"/>
        <rFont val="標楷體"/>
        <family val="4"/>
        <charset val="136"/>
      </rPr>
      <t>人次</t>
    </r>
    <r>
      <rPr>
        <sz val="12"/>
        <rFont val="Times New Roman"/>
        <family val="1"/>
      </rPr>
      <t>9</t>
    </r>
    <r>
      <rPr>
        <sz val="12"/>
        <rFont val="標楷體"/>
        <family val="4"/>
        <charset val="136"/>
      </rPr>
      <t>天</t>
    </r>
    <r>
      <rPr>
        <sz val="12"/>
        <rFont val="Times New Roman"/>
        <family val="1"/>
      </rPr>
      <t>140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</si>
  <si>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2.</t>
    </r>
    <r>
      <rPr>
        <sz val="12"/>
        <rFont val="標楷體"/>
        <family val="4"/>
        <charset val="136"/>
      </rPr>
      <t>印刷裝訂與廣告費</t>
    </r>
    <phoneticPr fontId="4" type="noConversion"/>
  </si>
  <si>
    <r>
      <t xml:space="preserve">    4.</t>
    </r>
    <r>
      <rPr>
        <sz val="12"/>
        <rFont val="標楷體"/>
        <family val="4"/>
        <charset val="136"/>
      </rPr>
      <t>一般服務費</t>
    </r>
    <phoneticPr fontId="4" type="noConversion"/>
  </si>
  <si>
    <r>
      <t xml:space="preserve">   2.</t>
    </r>
    <r>
      <rPr>
        <sz val="12"/>
        <rFont val="標楷體"/>
        <family val="4"/>
        <charset val="136"/>
      </rPr>
      <t>專業服務費</t>
    </r>
    <phoneticPr fontId="4" type="noConversion"/>
  </si>
  <si>
    <r>
      <t>一、委託調查研究費</t>
    </r>
    <r>
      <rPr>
        <sz val="12"/>
        <rFont val="Times New Roman"/>
        <family val="1"/>
      </rPr>
      <t>742,046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</si>
  <si>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非科技計畫</t>
    </r>
    <r>
      <rPr>
        <sz val="12"/>
        <rFont val="Times New Roman"/>
        <family val="1"/>
      </rPr>
      <t>319,046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</si>
  <si>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健全油氣業務管理</t>
    </r>
    <r>
      <rPr>
        <sz val="12"/>
        <rFont val="Times New Roman"/>
        <family val="1"/>
      </rPr>
      <t>311,612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</si>
  <si>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     (1)</t>
    </r>
    <r>
      <rPr>
        <sz val="12"/>
        <rFont val="標楷體"/>
        <family val="4"/>
        <charset val="136"/>
      </rPr>
      <t>石油安全存量查核服務</t>
    </r>
    <r>
      <rPr>
        <sz val="12"/>
        <rFont val="Times New Roman"/>
        <family val="1"/>
      </rPr>
      <t xml:space="preserve"> 1,000</t>
    </r>
    <r>
      <rPr>
        <sz val="12"/>
        <rFont val="標楷體"/>
        <family val="4"/>
        <charset val="136"/>
      </rPr>
      <t xml:space="preserve">千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 xml:space="preserve">元。
</t>
    </r>
    <phoneticPr fontId="4" type="noConversion"/>
  </si>
  <si>
    <r>
      <t xml:space="preserve">       (2)</t>
    </r>
    <r>
      <rPr>
        <sz val="12"/>
        <rFont val="標楷體"/>
        <family val="4"/>
        <charset val="136"/>
      </rPr>
      <t>石油價格調查暨資訊服務</t>
    </r>
    <r>
      <rPr>
        <sz val="12"/>
        <rFont val="Times New Roman"/>
        <family val="1"/>
      </rPr>
      <t xml:space="preserve"> 4,700
            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</si>
  <si>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(3)</t>
    </r>
    <r>
      <rPr>
        <sz val="12"/>
        <rFont val="標楷體"/>
        <family val="4"/>
        <charset val="136"/>
      </rPr>
      <t xml:space="preserve">石油輸出入簽審會辦系統維護
</t>
    </r>
    <r>
      <rPr>
        <sz val="12"/>
        <rFont val="Times New Roman"/>
        <family val="1"/>
      </rPr>
      <t xml:space="preserve">            1,380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</si>
  <si>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(4)</t>
    </r>
    <r>
      <rPr>
        <sz val="12"/>
        <rFont val="標楷體"/>
        <family val="4"/>
        <charset val="136"/>
      </rPr>
      <t xml:space="preserve">國內外石油議題諮詢及政府儲油
</t>
    </r>
    <r>
      <rPr>
        <sz val="12"/>
        <rFont val="Times New Roman"/>
        <family val="1"/>
      </rPr>
      <t xml:space="preserve">           </t>
    </r>
    <r>
      <rPr>
        <sz val="12"/>
        <rFont val="標楷體"/>
        <family val="4"/>
        <charset val="136"/>
      </rPr>
      <t>管理</t>
    </r>
    <r>
      <rPr>
        <sz val="12"/>
        <rFont val="Times New Roman"/>
        <family val="1"/>
      </rPr>
      <t>20,400</t>
    </r>
    <r>
      <rPr>
        <sz val="12"/>
        <rFont val="標楷體"/>
        <family val="4"/>
        <charset val="136"/>
      </rPr>
      <t xml:space="preserve">千元。
</t>
    </r>
    <phoneticPr fontId="4" type="noConversion"/>
  </si>
  <si>
    <r>
      <t xml:space="preserve">       (5)</t>
    </r>
    <r>
      <rPr>
        <sz val="12"/>
        <rFont val="標楷體"/>
        <family val="4"/>
        <charset val="136"/>
      </rPr>
      <t xml:space="preserve">輔導液化石油氣產業經營與發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展</t>
    </r>
    <r>
      <rPr>
        <sz val="12"/>
        <rFont val="Times New Roman"/>
        <family val="1"/>
      </rPr>
      <t>19,000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</si>
  <si>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(6)</t>
    </r>
    <r>
      <rPr>
        <sz val="12"/>
        <rFont val="標楷體"/>
        <family val="4"/>
        <charset val="136"/>
      </rPr>
      <t xml:space="preserve">油氣探勘開發及技術研發計畫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管理</t>
    </r>
    <r>
      <rPr>
        <sz val="12"/>
        <rFont val="Times New Roman"/>
        <family val="1"/>
      </rPr>
      <t>8,000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</si>
  <si>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(7)</t>
    </r>
    <r>
      <rPr>
        <sz val="12"/>
        <rFont val="標楷體"/>
        <family val="4"/>
        <charset val="136"/>
      </rPr>
      <t xml:space="preserve">石油製品品質查驗與管理
</t>
    </r>
    <r>
      <rPr>
        <sz val="12"/>
        <rFont val="Times New Roman"/>
        <family val="1"/>
      </rPr>
      <t xml:space="preserve">            57,000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</si>
  <si>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(8)</t>
    </r>
    <r>
      <rPr>
        <sz val="12"/>
        <rFont val="標楷體"/>
        <family val="4"/>
        <charset val="136"/>
      </rPr>
      <t xml:space="preserve">加油站查核與污染防治及經營管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理輔導</t>
    </r>
    <r>
      <rPr>
        <sz val="12"/>
        <rFont val="Times New Roman"/>
        <family val="1"/>
      </rPr>
      <t>17,000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</si>
  <si>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(9)</t>
    </r>
    <r>
      <rPr>
        <sz val="12"/>
        <rFont val="標楷體"/>
        <family val="4"/>
        <charset val="136"/>
      </rPr>
      <t xml:space="preserve">加氣站經營管理及查核
</t>
    </r>
    <r>
      <rPr>
        <sz val="12"/>
        <rFont val="Times New Roman"/>
        <family val="1"/>
      </rPr>
      <t xml:space="preserve">              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</si>
  <si>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(10)</t>
    </r>
    <r>
      <rPr>
        <sz val="12"/>
        <rFont val="標楷體"/>
        <family val="4"/>
        <charset val="136"/>
      </rPr>
      <t xml:space="preserve">委託辦理離島地區液化石油氣
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運輸數量確認與資料彙整及偏
       遠與原住民族地區差價補助行
       政管理</t>
    </r>
    <r>
      <rPr>
        <sz val="12"/>
        <rFont val="Times New Roman"/>
        <family val="1"/>
      </rPr>
      <t>38,973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</si>
  <si>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(11)</t>
    </r>
    <r>
      <rPr>
        <sz val="12"/>
        <rFont val="標楷體"/>
        <family val="4"/>
        <charset val="136"/>
      </rPr>
      <t xml:space="preserve">油氣管線圖資管理系統維護及
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輔導與查核</t>
    </r>
    <r>
      <rPr>
        <sz val="12"/>
        <rFont val="Times New Roman"/>
        <family val="1"/>
      </rPr>
      <t>6,600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</si>
  <si>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材料及用品費</t>
    </r>
  </si>
  <si>
    <r>
      <t xml:space="preserve">    1.</t>
    </r>
    <r>
      <rPr>
        <sz val="12"/>
        <rFont val="標楷體"/>
        <family val="4"/>
        <charset val="136"/>
      </rPr>
      <t>用品消耗</t>
    </r>
  </si>
  <si>
    <r>
      <t xml:space="preserve">       (12)</t>
    </r>
    <r>
      <rPr>
        <sz val="12"/>
        <rFont val="標楷體"/>
        <family val="4"/>
        <charset val="136"/>
      </rPr>
      <t>石油產業管理資訊系統維護
       1</t>
    </r>
    <r>
      <rPr>
        <sz val="12"/>
        <rFont val="Times New Roman"/>
        <family val="1"/>
      </rPr>
      <t>,500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</si>
  <si>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(13)</t>
    </r>
    <r>
      <rPr>
        <sz val="12"/>
        <rFont val="標楷體"/>
        <family val="4"/>
        <charset val="136"/>
      </rPr>
      <t xml:space="preserve">石油管線及儲油設施查核及檢
</t>
    </r>
    <r>
      <rPr>
        <sz val="12"/>
        <rFont val="Times New Roman"/>
        <family val="1"/>
      </rPr>
      <t xml:space="preserve">              </t>
    </r>
    <r>
      <rPr>
        <sz val="12"/>
        <rFont val="標楷體"/>
        <family val="4"/>
        <charset val="136"/>
      </rPr>
      <t>測</t>
    </r>
    <r>
      <rPr>
        <sz val="12"/>
        <rFont val="Times New Roman"/>
        <family val="1"/>
      </rPr>
      <t>26,000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</si>
  <si>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(14)</t>
    </r>
    <r>
      <rPr>
        <sz val="12"/>
        <rFont val="標楷體"/>
        <family val="4"/>
        <charset val="136"/>
      </rPr>
      <t xml:space="preserve">偏遠與原住民族及離島地區石
</t>
    </r>
    <r>
      <rPr>
        <sz val="12"/>
        <rFont val="Times New Roman"/>
        <family val="1"/>
      </rPr>
      <t xml:space="preserve">              </t>
    </r>
    <r>
      <rPr>
        <sz val="12"/>
        <rFont val="標楷體"/>
        <family val="4"/>
        <charset val="136"/>
      </rPr>
      <t>油設施運費差價補助作業管理
       及查核</t>
    </r>
    <r>
      <rPr>
        <sz val="12"/>
        <rFont val="Times New Roman"/>
        <family val="1"/>
      </rPr>
      <t>25,000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</si>
  <si>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(15)</t>
    </r>
    <r>
      <rPr>
        <sz val="12"/>
        <rFont val="標楷體"/>
        <family val="4"/>
        <charset val="136"/>
      </rPr>
      <t>天然氣事業經營業務查核
       與產業發展</t>
    </r>
    <r>
      <rPr>
        <sz val="12"/>
        <rFont val="Times New Roman"/>
        <family val="1"/>
      </rPr>
      <t>18,200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</si>
  <si>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(16)</t>
    </r>
    <r>
      <rPr>
        <sz val="12"/>
        <rFont val="標楷體"/>
        <family val="4"/>
        <charset val="136"/>
      </rPr>
      <t xml:space="preserve">天然氣事業輸儲設備查核與檢
</t>
    </r>
    <r>
      <rPr>
        <sz val="12"/>
        <rFont val="Times New Roman"/>
        <family val="1"/>
      </rPr>
      <t xml:space="preserve">              </t>
    </r>
    <r>
      <rPr>
        <sz val="12"/>
        <rFont val="標楷體"/>
        <family val="4"/>
        <charset val="136"/>
      </rPr>
      <t>測</t>
    </r>
    <r>
      <rPr>
        <sz val="12"/>
        <rFont val="Times New Roman"/>
        <family val="1"/>
      </rPr>
      <t>23,000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</si>
  <si>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(17)</t>
    </r>
    <r>
      <rPr>
        <sz val="12"/>
        <rFont val="標楷體"/>
        <family val="4"/>
        <charset val="136"/>
      </rPr>
      <t xml:space="preserve">天然氣產業管理資訊系統建置
</t>
    </r>
    <r>
      <rPr>
        <sz val="12"/>
        <rFont val="Times New Roman"/>
        <family val="1"/>
      </rPr>
      <t xml:space="preserve">             </t>
    </r>
    <r>
      <rPr>
        <sz val="12"/>
        <rFont val="標楷體"/>
        <family val="4"/>
        <charset val="136"/>
      </rPr>
      <t>及維護</t>
    </r>
    <r>
      <rPr>
        <sz val="12"/>
        <rFont val="Times New Roman"/>
        <family val="1"/>
      </rPr>
      <t>10,000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</si>
  <si>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(18)</t>
    </r>
    <r>
      <rPr>
        <sz val="12"/>
        <rFont val="標楷體"/>
        <family val="4"/>
        <charset val="136"/>
      </rPr>
      <t xml:space="preserve">油品銷售流向管理與查核
</t>
    </r>
    <r>
      <rPr>
        <sz val="12"/>
        <rFont val="Times New Roman"/>
        <family val="1"/>
      </rPr>
      <t xml:space="preserve">              12,000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</si>
  <si>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(19)</t>
    </r>
    <r>
      <rPr>
        <sz val="12"/>
        <rFont val="標楷體"/>
        <family val="4"/>
        <charset val="136"/>
      </rPr>
      <t xml:space="preserve">微電腦瓦斯表宣導、管理與
</t>
    </r>
    <r>
      <rPr>
        <sz val="12"/>
        <rFont val="Times New Roman"/>
        <family val="1"/>
      </rPr>
      <t xml:space="preserve">              </t>
    </r>
    <r>
      <rPr>
        <sz val="12"/>
        <rFont val="標楷體"/>
        <family val="4"/>
        <charset val="136"/>
      </rPr>
      <t>推動策略研析</t>
    </r>
    <r>
      <rPr>
        <sz val="12"/>
        <rFont val="Times New Roman"/>
        <family val="1"/>
      </rPr>
      <t>5,250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</si>
  <si>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(20)</t>
    </r>
    <r>
      <rPr>
        <sz val="12"/>
        <rFont val="標楷體"/>
        <family val="4"/>
        <charset val="136"/>
      </rPr>
      <t xml:space="preserve">天然氣品質查驗與管理
</t>
    </r>
    <r>
      <rPr>
        <sz val="12"/>
        <rFont val="Times New Roman"/>
        <family val="1"/>
      </rPr>
      <t xml:space="preserve">            11,609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</si>
  <si>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2.</t>
    </r>
    <r>
      <rPr>
        <sz val="12"/>
        <rFont val="標楷體"/>
        <family val="4"/>
        <charset val="136"/>
      </rPr>
      <t>能源政策之研究發展</t>
    </r>
    <r>
      <rPr>
        <sz val="12"/>
        <rFont val="Times New Roman"/>
        <family val="1"/>
      </rPr>
      <t>7,434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</si>
  <si>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     (1)</t>
    </r>
    <r>
      <rPr>
        <sz val="12"/>
        <rFont val="標楷體"/>
        <family val="4"/>
        <charset val="136"/>
      </rPr>
      <t xml:space="preserve">強化我國能源法律事務推動
</t>
    </r>
    <r>
      <rPr>
        <sz val="12"/>
        <rFont val="Times New Roman"/>
        <family val="1"/>
      </rPr>
      <t xml:space="preserve">             7,434</t>
    </r>
    <r>
      <rPr>
        <sz val="12"/>
        <rFont val="標楷體"/>
        <family val="4"/>
        <charset val="136"/>
      </rPr>
      <t xml:space="preserve">千元。
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</si>
  <si>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科技計畫</t>
    </r>
    <r>
      <rPr>
        <sz val="12"/>
        <rFont val="Times New Roman"/>
        <family val="1"/>
      </rPr>
      <t>423,000</t>
    </r>
    <r>
      <rPr>
        <sz val="12"/>
        <rFont val="標楷體"/>
        <family val="4"/>
        <charset val="136"/>
      </rPr>
      <t>千元：_x000D_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</si>
  <si>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再生能源開發與推廣</t>
    </r>
    <r>
      <rPr>
        <sz val="12"/>
        <rFont val="Times New Roman"/>
        <family val="1"/>
      </rPr>
      <t>423,000</t>
    </r>
    <r>
      <rPr>
        <sz val="12"/>
        <rFont val="標楷體"/>
        <family val="4"/>
        <charset val="136"/>
      </rPr>
      <t>千元：</t>
    </r>
    <phoneticPr fontId="4" type="noConversion"/>
  </si>
  <si>
    <r>
      <t xml:space="preserve">       (1)</t>
    </r>
    <r>
      <rPr>
        <sz val="12"/>
        <rFont val="標楷體"/>
        <family val="4"/>
        <charset val="136"/>
      </rPr>
      <t xml:space="preserve">太陽熱能應用推廣與補助作業
</t>
    </r>
    <r>
      <rPr>
        <sz val="12"/>
        <rFont val="Times New Roman"/>
        <family val="1"/>
      </rPr>
      <t xml:space="preserve">            51,000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</si>
  <si>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(2)</t>
    </r>
    <r>
      <rPr>
        <sz val="12"/>
        <rFont val="標楷體"/>
        <family val="4"/>
        <charset val="136"/>
      </rPr>
      <t xml:space="preserve">太陽光電發電設備驗證平台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建置與推廣服務</t>
    </r>
    <r>
      <rPr>
        <sz val="12"/>
        <rFont val="Times New Roman"/>
        <family val="1"/>
      </rPr>
      <t>90,000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</si>
  <si>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(3)</t>
    </r>
    <r>
      <rPr>
        <sz val="12"/>
        <rFont val="標楷體"/>
        <family val="4"/>
        <charset val="136"/>
      </rPr>
      <t xml:space="preserve">太陽光電環境建構及產業高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值化推動</t>
    </r>
    <r>
      <rPr>
        <sz val="12"/>
        <rFont val="Times New Roman"/>
        <family val="1"/>
      </rPr>
      <t>130,000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</si>
  <si>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(4)</t>
    </r>
    <r>
      <rPr>
        <sz val="12"/>
        <rFont val="標楷體"/>
        <family val="4"/>
        <charset val="136"/>
      </rPr>
      <t xml:space="preserve">低碳能源發展策略整合研究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與產業推動</t>
    </r>
    <r>
      <rPr>
        <sz val="12"/>
        <rFont val="Times New Roman"/>
        <family val="1"/>
      </rPr>
      <t>65,000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</si>
  <si>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(5)</t>
    </r>
    <r>
      <rPr>
        <sz val="12"/>
        <rFont val="標楷體"/>
        <family val="4"/>
        <charset val="136"/>
      </rPr>
      <t xml:space="preserve">高占比再生能源併網控制技術
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開發</t>
    </r>
    <r>
      <rPr>
        <sz val="12"/>
        <rFont val="Times New Roman"/>
        <family val="1"/>
      </rPr>
      <t>42,000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</si>
  <si>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 (6)</t>
    </r>
    <r>
      <rPr>
        <sz val="12"/>
        <rFont val="標楷體"/>
        <family val="4"/>
        <charset val="136"/>
      </rPr>
      <t xml:space="preserve">能源科技計畫推動與管理
</t>
    </r>
    <r>
      <rPr>
        <sz val="12"/>
        <rFont val="Times New Roman"/>
        <family val="1"/>
      </rPr>
      <t xml:space="preserve">            45,000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</si>
  <si>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三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租金、償債與
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>利息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</si>
  <si>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什項設備租金</t>
    </r>
    <phoneticPr fontId="4" type="noConversion"/>
  </si>
  <si>
    <r>
      <rPr>
        <sz val="12"/>
        <rFont val="標楷體"/>
        <family val="4"/>
        <charset val="136"/>
      </rPr>
      <t>政府儲油</t>
    </r>
    <r>
      <rPr>
        <sz val="12"/>
        <rFont val="Times New Roman"/>
        <family val="1"/>
      </rPr>
      <t>283</t>
    </r>
    <r>
      <rPr>
        <sz val="12"/>
        <rFont val="標楷體"/>
        <family val="4"/>
        <charset val="136"/>
      </rPr>
      <t>萬公秉之油槽租金</t>
    </r>
    <r>
      <rPr>
        <sz val="12"/>
        <rFont val="Times New Roman"/>
        <family val="1"/>
      </rPr>
      <t>2,463,502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</si>
  <si>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四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會費、捐助、補
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 xml:space="preserve">助、分攤、照護
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 xml:space="preserve">、救濟與交流活
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>動費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</si>
  <si>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捐助、補助與獎助</t>
    </r>
    <phoneticPr fontId="4" type="noConversion"/>
  </si>
  <si>
    <r>
      <t xml:space="preserve"> 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太陽能熱水系統推廣</t>
    </r>
    <r>
      <rPr>
        <sz val="12"/>
        <rFont val="Times New Roman"/>
        <family val="1"/>
      </rPr>
      <t xml:space="preserve">270,000
          </t>
    </r>
    <r>
      <rPr>
        <sz val="12"/>
        <rFont val="標楷體"/>
        <family val="4"/>
        <charset val="136"/>
      </rPr>
      <t>千元。</t>
    </r>
    <phoneticPr fontId="4" type="noConversion"/>
  </si>
  <si>
    <r>
      <rPr>
        <b/>
        <sz val="12"/>
        <rFont val="標楷體"/>
        <family val="4"/>
        <charset val="136"/>
      </rPr>
      <t>二、捐助私校及團體</t>
    </r>
    <r>
      <rPr>
        <b/>
        <sz val="12"/>
        <rFont val="Times New Roman"/>
        <family val="1"/>
      </rPr>
      <t>1,001,500</t>
    </r>
    <r>
      <rPr>
        <b/>
        <sz val="12"/>
        <rFont val="標楷體"/>
        <family val="4"/>
        <charset val="136"/>
      </rPr>
      <t>千元</t>
    </r>
    <r>
      <rPr>
        <b/>
        <sz val="12"/>
        <rFont val="Times New Roman"/>
        <family val="1"/>
      </rPr>
      <t>(</t>
    </r>
    <r>
      <rPr>
        <b/>
        <sz val="12"/>
        <rFont val="標楷體"/>
        <family val="4"/>
        <charset val="136"/>
      </rPr>
      <t>科
    技計畫</t>
    </r>
    <r>
      <rPr>
        <b/>
        <sz val="12"/>
        <rFont val="Times New Roman"/>
        <family val="1"/>
      </rPr>
      <t>)</t>
    </r>
    <r>
      <rPr>
        <b/>
        <sz val="12"/>
        <rFont val="標楷體"/>
        <family val="4"/>
        <charset val="136"/>
      </rPr>
      <t>：</t>
    </r>
    <phoneticPr fontId="4" type="noConversion"/>
  </si>
  <si>
    <r>
      <t xml:space="preserve">      1.</t>
    </r>
    <r>
      <rPr>
        <sz val="12"/>
        <rFont val="標楷體"/>
        <family val="4"/>
        <charset val="136"/>
      </rPr>
      <t>生質能示範</t>
    </r>
    <r>
      <rPr>
        <sz val="12"/>
        <rFont val="Times New Roman"/>
        <family val="1"/>
      </rPr>
      <t xml:space="preserve">20,000 </t>
    </r>
    <r>
      <rPr>
        <sz val="12"/>
        <rFont val="標楷體"/>
        <family val="4"/>
        <charset val="136"/>
      </rPr>
      <t>千元。</t>
    </r>
    <r>
      <rPr>
        <sz val="12"/>
        <rFont val="標楷體"/>
        <family val="4"/>
        <charset val="136"/>
      </rPr>
      <t/>
    </r>
    <phoneticPr fontId="4" type="noConversion"/>
  </si>
  <si>
    <r>
      <t xml:space="preserve">      2.</t>
    </r>
    <r>
      <rPr>
        <sz val="12"/>
        <rFont val="標楷體"/>
        <family val="4"/>
        <charset val="136"/>
      </rPr>
      <t>太陽光電材料及設備研發</t>
    </r>
    <r>
      <rPr>
        <sz val="12"/>
        <rFont val="Times New Roman"/>
        <family val="1"/>
      </rPr>
      <t xml:space="preserve">120,000
         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</si>
  <si>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3.</t>
    </r>
    <r>
      <rPr>
        <sz val="12"/>
        <rFont val="標楷體"/>
        <family val="4"/>
        <charset val="136"/>
      </rPr>
      <t>風力發電技術研發</t>
    </r>
    <r>
      <rPr>
        <sz val="12"/>
        <rFont val="Times New Roman"/>
        <family val="1"/>
      </rPr>
      <t>139,000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</si>
  <si>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4.</t>
    </r>
    <r>
      <rPr>
        <sz val="12"/>
        <rFont val="標楷體"/>
        <family val="4"/>
        <charset val="136"/>
      </rPr>
      <t>生質能源技術開發</t>
    </r>
    <r>
      <rPr>
        <sz val="12"/>
        <rFont val="Times New Roman"/>
        <family val="1"/>
      </rPr>
      <t>154,500</t>
    </r>
    <r>
      <rPr>
        <sz val="12"/>
        <rFont val="標楷體"/>
        <family val="4"/>
        <charset val="136"/>
      </rPr>
      <t>千元</t>
    </r>
    <r>
      <rPr>
        <sz val="12"/>
        <rFont val="細明體"/>
        <family val="3"/>
        <charset val="136"/>
      </rPr>
      <t>。</t>
    </r>
    <r>
      <rPr>
        <sz val="12"/>
        <rFont val="標楷體"/>
        <family val="4"/>
        <charset val="136"/>
      </rPr>
      <t/>
    </r>
    <phoneticPr fontId="4" type="noConversion"/>
  </si>
  <si>
    <r>
      <t xml:space="preserve">      5.</t>
    </r>
    <r>
      <rPr>
        <sz val="12"/>
        <rFont val="標楷體"/>
        <family val="4"/>
        <charset val="136"/>
      </rPr>
      <t>高效率氫能與燃料電池應用</t>
    </r>
    <r>
      <rPr>
        <sz val="12"/>
        <rFont val="Times New Roman"/>
        <family val="1"/>
      </rPr>
      <t xml:space="preserve">91,000
         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</si>
  <si>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6.</t>
    </r>
    <r>
      <rPr>
        <sz val="12"/>
        <rFont val="標楷體"/>
        <family val="4"/>
        <charset val="136"/>
      </rPr>
      <t>分散式儲能系統及技術研發</t>
    </r>
    <r>
      <rPr>
        <sz val="12"/>
        <rFont val="Times New Roman"/>
        <family val="1"/>
      </rPr>
      <t xml:space="preserve">81,000
         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</si>
  <si>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7.</t>
    </r>
    <r>
      <rPr>
        <sz val="12"/>
        <rFont val="標楷體"/>
        <family val="4"/>
        <charset val="136"/>
      </rPr>
      <t>高效能地熱發電技術研發</t>
    </r>
    <r>
      <rPr>
        <sz val="12"/>
        <rFont val="Times New Roman"/>
        <family val="1"/>
      </rPr>
      <t xml:space="preserve">96,000
         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</si>
  <si>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8.</t>
    </r>
    <r>
      <rPr>
        <sz val="12"/>
        <rFont val="標楷體"/>
        <family val="4"/>
        <charset val="136"/>
      </rPr>
      <t>新及再生能源前瞻技術掃描評估及
    研發推動</t>
    </r>
    <r>
      <rPr>
        <sz val="12"/>
        <rFont val="Times New Roman"/>
        <family val="1"/>
      </rPr>
      <t>65,000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</si>
  <si>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 9.</t>
    </r>
    <r>
      <rPr>
        <sz val="12"/>
        <rFont val="標楷體"/>
        <family val="4"/>
        <charset val="136"/>
      </rPr>
      <t xml:space="preserve">海洋能機組研發與關鍵技術開發
</t>
    </r>
    <r>
      <rPr>
        <sz val="12"/>
        <rFont val="Times New Roman"/>
        <family val="1"/>
      </rPr>
      <t xml:space="preserve">         30,000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</si>
  <si>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10.10kW</t>
    </r>
    <r>
      <rPr>
        <sz val="12"/>
        <rFont val="標楷體"/>
        <family val="4"/>
        <charset val="136"/>
      </rPr>
      <t>潮流發電系統開發</t>
    </r>
    <r>
      <rPr>
        <sz val="12"/>
        <rFont val="Times New Roman"/>
        <family val="1"/>
      </rPr>
      <t>20,000</t>
    </r>
    <r>
      <rPr>
        <sz val="12"/>
        <rFont val="標楷體"/>
        <family val="4"/>
        <charset val="136"/>
      </rPr>
      <t>千
     元。</t>
    </r>
    <phoneticPr fontId="4" type="noConversion"/>
  </si>
  <si>
    <r>
      <t xml:space="preserve">     11.</t>
    </r>
    <r>
      <rPr>
        <sz val="12"/>
        <rFont val="標楷體"/>
        <family val="4"/>
        <charset val="136"/>
      </rPr>
      <t>業界能源科技研究發展</t>
    </r>
    <r>
      <rPr>
        <sz val="12"/>
        <rFont val="Times New Roman"/>
        <family val="1"/>
      </rPr>
      <t>185,000</t>
    </r>
    <r>
      <rPr>
        <sz val="12"/>
        <rFont val="標楷體"/>
        <family val="4"/>
        <charset val="136"/>
      </rPr>
      <t>千
     元</t>
    </r>
    <r>
      <rPr>
        <sz val="12"/>
        <rFont val="細明體"/>
        <family val="3"/>
        <charset val="136"/>
      </rPr>
      <t>。</t>
    </r>
    <phoneticPr fontId="4" type="noConversion"/>
  </si>
  <si>
    <r>
      <t xml:space="preserve">     1.</t>
    </r>
    <r>
      <rPr>
        <sz val="12"/>
        <rFont val="標楷體"/>
        <family val="4"/>
        <charset val="136"/>
      </rPr>
      <t xml:space="preserve">偏遠與原住民族及離島地區石油
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設施、運費及差價補助</t>
    </r>
    <r>
      <rPr>
        <sz val="12"/>
        <rFont val="Times New Roman"/>
        <family val="1"/>
      </rPr>
      <t>333,500</t>
    </r>
    <r>
      <rPr>
        <sz val="12"/>
        <rFont val="標楷體"/>
        <family val="4"/>
        <charset val="136"/>
      </rPr>
      <t xml:space="preserve">千
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元。</t>
    </r>
    <phoneticPr fontId="4" type="noConversion"/>
  </si>
  <si>
    <r>
      <t xml:space="preserve">     2.</t>
    </r>
    <r>
      <rPr>
        <sz val="12"/>
        <rFont val="標楷體"/>
        <family val="4"/>
        <charset val="136"/>
      </rPr>
      <t>石油開發技術研究發展</t>
    </r>
    <r>
      <rPr>
        <sz val="12"/>
        <rFont val="Times New Roman"/>
        <family val="1"/>
      </rPr>
      <t>105,000</t>
    </r>
    <r>
      <rPr>
        <sz val="12"/>
        <rFont val="標楷體"/>
        <family val="4"/>
        <charset val="136"/>
      </rPr>
      <t xml:space="preserve">
    千元。
           </t>
    </r>
    <phoneticPr fontId="4" type="noConversion"/>
  </si>
  <si>
    <r>
      <t xml:space="preserve">     3.</t>
    </r>
    <r>
      <rPr>
        <sz val="12"/>
        <rFont val="標楷體"/>
        <family val="4"/>
        <charset val="136"/>
      </rPr>
      <t xml:space="preserve">獎勵石油及天然氣探勘開發補
</t>
    </r>
    <r>
      <rPr>
        <sz val="12"/>
        <rFont val="Times New Roman"/>
        <family val="1"/>
      </rPr>
      <t xml:space="preserve">        </t>
    </r>
    <r>
      <rPr>
        <sz val="12"/>
        <rFont val="標楷體"/>
        <family val="4"/>
        <charset val="136"/>
      </rPr>
      <t>助</t>
    </r>
    <r>
      <rPr>
        <sz val="12"/>
        <rFont val="Times New Roman"/>
        <family val="1"/>
      </rPr>
      <t>505,000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</si>
  <si>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</t>
    </r>
    <r>
      <rPr>
        <sz val="12"/>
        <rFont val="標楷體"/>
        <family val="4"/>
        <charset val="136"/>
      </rPr>
      <t xml:space="preserve">  </t>
    </r>
    <r>
      <rPr>
        <sz val="12"/>
        <rFont val="Times New Roman"/>
        <family val="1"/>
      </rPr>
      <t>4.</t>
    </r>
    <r>
      <rPr>
        <sz val="12"/>
        <rFont val="標楷體"/>
        <family val="4"/>
        <charset val="136"/>
      </rPr>
      <t>直轄市及縣(市)政府辦理石油管
    理法相關業務</t>
    </r>
    <r>
      <rPr>
        <sz val="12"/>
        <rFont val="Times New Roman"/>
        <family val="1"/>
      </rPr>
      <t>44,000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</si>
  <si>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   5.</t>
    </r>
    <r>
      <rPr>
        <sz val="12"/>
        <rFont val="標楷體"/>
        <family val="4"/>
        <charset val="136"/>
      </rPr>
      <t>加油站汽、柴油油品抽驗補助</t>
    </r>
    <r>
      <rPr>
        <sz val="12"/>
        <rFont val="細明體"/>
        <family val="3"/>
        <charset val="136"/>
      </rPr>
      <t xml:space="preserve">
</t>
    </r>
    <r>
      <rPr>
        <sz val="12"/>
        <rFont val="Times New Roman"/>
        <family val="1"/>
      </rPr>
      <t xml:space="preserve">        8,000</t>
    </r>
    <r>
      <rPr>
        <sz val="12"/>
        <rFont val="標楷體"/>
        <family val="4"/>
        <charset val="136"/>
      </rPr>
      <t>千元。</t>
    </r>
    <r>
      <rPr>
        <sz val="12"/>
        <rFont val="Times New Roman"/>
        <family val="1"/>
      </rPr>
      <t xml:space="preserve">      </t>
    </r>
    <phoneticPr fontId="4" type="noConversion"/>
  </si>
  <si>
    <r>
      <t xml:space="preserve">     6.</t>
    </r>
    <r>
      <rPr>
        <sz val="12"/>
        <rFont val="標楷體"/>
        <family val="4"/>
        <charset val="136"/>
      </rPr>
      <t>電動機車推廣補助</t>
    </r>
    <r>
      <rPr>
        <sz val="12"/>
        <rFont val="Times New Roman"/>
        <family val="1"/>
      </rPr>
      <t>97,608</t>
    </r>
    <r>
      <rPr>
        <sz val="12"/>
        <rFont val="標楷體"/>
        <family val="4"/>
        <charset val="136"/>
      </rPr>
      <t>千元。</t>
    </r>
    <r>
      <rPr>
        <sz val="12"/>
        <rFont val="Times New Roman"/>
        <family val="1"/>
      </rPr>
      <t xml:space="preserve">
        </t>
    </r>
    <phoneticPr fontId="4" type="noConversion"/>
  </si>
  <si>
    <r>
      <t xml:space="preserve">     7.</t>
    </r>
    <r>
      <rPr>
        <sz val="12"/>
        <rFont val="標楷體"/>
        <family val="4"/>
        <charset val="136"/>
      </rPr>
      <t>電動車示範運行補助</t>
    </r>
    <r>
      <rPr>
        <sz val="12"/>
        <rFont val="Times New Roman"/>
        <family val="1"/>
      </rPr>
      <t xml:space="preserve">287,432
        </t>
    </r>
    <r>
      <rPr>
        <sz val="12"/>
        <rFont val="標楷體"/>
        <family val="4"/>
        <charset val="136"/>
      </rPr>
      <t>千元。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</si>
  <si>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五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其他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</si>
  <si>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其他支出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</si>
  <si>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用人費用</t>
    </r>
    <phoneticPr fontId="4" type="noConversion"/>
  </si>
  <si>
    <r>
      <t xml:space="preserve">    1.</t>
    </r>
    <r>
      <rPr>
        <sz val="12"/>
        <rFont val="標楷體"/>
        <family val="4"/>
        <charset val="136"/>
      </rPr>
      <t>正式員額薪資</t>
    </r>
    <phoneticPr fontId="4" type="noConversion"/>
  </si>
  <si>
    <r>
      <t xml:space="preserve">  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服務費用</t>
    </r>
    <phoneticPr fontId="4" type="noConversion"/>
  </si>
  <si>
    <r>
      <t xml:space="preserve">     1.</t>
    </r>
    <r>
      <rPr>
        <sz val="12"/>
        <rFont val="標楷體"/>
        <family val="4"/>
        <charset val="136"/>
      </rPr>
      <t>一般服務費</t>
    </r>
    <phoneticPr fontId="4" type="noConversion"/>
  </si>
  <si>
    <r>
      <t>辦理基金收退費、偏遠與原住民族及離島地區補助業務及出納等行政事務經費</t>
    </r>
    <r>
      <rPr>
        <sz val="12"/>
        <rFont val="Times New Roman"/>
        <family val="1"/>
      </rPr>
      <t>1,700</t>
    </r>
    <r>
      <rPr>
        <sz val="12"/>
        <rFont val="標楷體"/>
        <family val="4"/>
        <charset val="136"/>
      </rPr>
      <t>千元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勞務承攬進用人力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人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。</t>
    </r>
    <phoneticPr fontId="4" type="noConversion"/>
  </si>
  <si>
    <r>
      <t>中華民國</t>
    </r>
    <r>
      <rPr>
        <sz val="12"/>
        <rFont val="Times New Roman"/>
        <family val="1"/>
      </rPr>
      <t>106</t>
    </r>
    <r>
      <rPr>
        <sz val="12"/>
        <rFont val="標楷體"/>
        <family val="4"/>
        <charset val="136"/>
      </rPr>
      <t>年度</t>
    </r>
    <phoneticPr fontId="17" type="noConversion"/>
  </si>
  <si>
    <r>
      <t xml:space="preserve">                          </t>
    </r>
    <r>
      <rPr>
        <sz val="12"/>
        <rFont val="標楷體"/>
        <family val="4"/>
        <charset val="136"/>
      </rPr>
      <t xml:space="preserve">               </t>
    </r>
    <phoneticPr fontId="10" type="noConversion"/>
  </si>
  <si>
    <r>
      <t>本年度委託辦理健全油氣業務管理、能源政策之研究發展及再生能源開發與</t>
    </r>
    <r>
      <rPr>
        <sz val="12"/>
        <rFont val="標楷體"/>
        <family val="4"/>
        <charset val="136"/>
      </rPr>
      <t xml:space="preserve">推廣等計畫所需經費；捐助個人、財(社)團法人、工商團體及補(協)助政府機關(構)辦理替代能源之研發及油氣探勘開發等所需經費；政府儲油經費。
</t>
    </r>
    <phoneticPr fontId="4" type="noConversion"/>
  </si>
  <si>
    <r>
      <t xml:space="preserve">  </t>
    </r>
    <r>
      <rPr>
        <sz val="12"/>
        <rFont val="標楷體"/>
        <family val="4"/>
        <charset val="136"/>
      </rPr>
      <t>合</t>
    </r>
    <r>
      <rPr>
        <sz val="12"/>
        <rFont val="Times New Roman"/>
        <family val="1"/>
      </rPr>
      <t xml:space="preserve">        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</t>
    </r>
    <phoneticPr fontId="4" type="noConversion"/>
  </si>
  <si>
    <r>
      <t>104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31</t>
    </r>
    <r>
      <rPr>
        <sz val="12"/>
        <rFont val="標楷體"/>
        <family val="4"/>
        <charset val="136"/>
      </rPr>
      <t>日
實際數</t>
    </r>
    <phoneticPr fontId="5" type="noConversion"/>
  </si>
  <si>
    <r>
      <t>106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31</t>
    </r>
    <r>
      <rPr>
        <sz val="12"/>
        <rFont val="標楷體"/>
        <family val="4"/>
        <charset val="136"/>
      </rPr>
      <t>日
預計數</t>
    </r>
    <phoneticPr fontId="5" type="noConversion"/>
  </si>
  <si>
    <r>
      <t>105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31</t>
    </r>
    <r>
      <rPr>
        <sz val="12"/>
        <rFont val="標楷體"/>
        <family val="4"/>
        <charset val="136"/>
      </rPr>
      <t>日
預計數</t>
    </r>
    <phoneticPr fontId="5" type="noConversion"/>
  </si>
  <si>
    <r>
      <t xml:space="preserve">比較增減
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－</t>
    </r>
    <r>
      <rPr>
        <sz val="12"/>
        <rFont val="Times New Roman"/>
        <family val="1"/>
      </rPr>
      <t>)</t>
    </r>
    <phoneticPr fontId="5" type="noConversion"/>
  </si>
  <si>
    <r>
      <t>中華民國</t>
    </r>
    <r>
      <rPr>
        <sz val="12"/>
        <rFont val="Times New Roman"/>
        <family val="1"/>
      </rPr>
      <t>106</t>
    </r>
    <r>
      <rPr>
        <sz val="12"/>
        <rFont val="標楷體"/>
        <family val="4"/>
        <charset val="136"/>
      </rPr>
      <t>年度</t>
    </r>
    <phoneticPr fontId="10" type="noConversion"/>
  </si>
  <si>
    <r>
      <t>103</t>
    </r>
    <r>
      <rPr>
        <sz val="12"/>
        <rFont val="標楷體"/>
        <family val="4"/>
        <charset val="136"/>
      </rPr>
      <t>年度決算數</t>
    </r>
    <phoneticPr fontId="10" type="noConversion"/>
  </si>
  <si>
    <r>
      <t>102</t>
    </r>
    <r>
      <rPr>
        <sz val="12"/>
        <rFont val="標楷體"/>
        <family val="4"/>
        <charset val="136"/>
      </rPr>
      <t>年度決算數</t>
    </r>
    <phoneticPr fontId="10" type="noConversion"/>
  </si>
  <si>
    <r>
      <t>中華民國</t>
    </r>
    <r>
      <rPr>
        <sz val="12"/>
        <rFont val="Times New Roman"/>
        <family val="1"/>
      </rPr>
      <t>106</t>
    </r>
    <r>
      <rPr>
        <sz val="12"/>
        <rFont val="標楷體"/>
        <family val="4"/>
        <charset val="136"/>
      </rPr>
      <t>年度</t>
    </r>
    <phoneticPr fontId="5" type="noConversion"/>
  </si>
  <si>
    <r>
      <t>前年度</t>
    </r>
    <r>
      <rPr>
        <sz val="12"/>
        <rFont val="Times New Roman"/>
        <family val="1"/>
      </rPr>
      <t xml:space="preserve"> 
</t>
    </r>
    <r>
      <rPr>
        <sz val="12"/>
        <rFont val="標楷體"/>
        <family val="4"/>
        <charset val="136"/>
      </rPr>
      <t>決算數</t>
    </r>
    <phoneticPr fontId="5" type="noConversion"/>
  </si>
  <si>
    <r>
      <t>上年度</t>
    </r>
    <r>
      <rPr>
        <sz val="12"/>
        <rFont val="Times New Roman"/>
        <family val="1"/>
      </rPr>
      <t xml:space="preserve"> 
</t>
    </r>
    <r>
      <rPr>
        <sz val="12"/>
        <rFont val="標楷體"/>
        <family val="4"/>
        <charset val="136"/>
      </rPr>
      <t>預算數</t>
    </r>
    <phoneticPr fontId="5" type="noConversion"/>
  </si>
  <si>
    <r>
      <t>一般建築及設備</t>
    </r>
    <r>
      <rPr>
        <sz val="12"/>
        <rFont val="標楷體"/>
        <family val="4"/>
        <charset val="136"/>
      </rPr>
      <t>計畫</t>
    </r>
    <phoneticPr fontId="5" type="noConversion"/>
  </si>
  <si>
    <r>
      <t>解繳</t>
    </r>
    <r>
      <rPr>
        <sz val="12"/>
        <rFont val="Times New Roman"/>
        <family val="1"/>
      </rPr>
      <t xml:space="preserve">           </t>
    </r>
    <r>
      <rPr>
        <sz val="12"/>
        <rFont val="標楷體"/>
        <family val="4"/>
        <charset val="136"/>
      </rPr>
      <t>國庫計畫</t>
    </r>
    <phoneticPr fontId="5" type="noConversion"/>
  </si>
  <si>
    <r>
      <t xml:space="preserve">    </t>
    </r>
    <r>
      <rPr>
        <sz val="12"/>
        <rFont val="標楷體"/>
        <family val="4"/>
        <charset val="136"/>
      </rPr>
      <t>正式員額薪資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</si>
  <si>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水電費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</si>
  <si>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郵電費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</si>
  <si>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旅運費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</si>
  <si>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印刷裝訂與廣告費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</si>
  <si>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修理保養及保固費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</si>
  <si>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一般服務費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</si>
  <si>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專業服務費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</si>
  <si>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用品消耗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</si>
  <si>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房租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</si>
  <si>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 xml:space="preserve">交通及運輸設備
</t>
    </r>
    <r>
      <rPr>
        <sz val="12"/>
        <rFont val="Times New Roman"/>
        <family val="1"/>
      </rPr>
      <t xml:space="preserve">    </t>
    </r>
    <r>
      <rPr>
        <sz val="12"/>
        <rFont val="標楷體"/>
        <family val="4"/>
        <charset val="136"/>
      </rPr>
      <t>租金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</si>
  <si>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什項設備租金</t>
    </r>
    <phoneticPr fontId="4" type="noConversion"/>
  </si>
  <si>
    <r>
      <t xml:space="preserve"> </t>
    </r>
    <r>
      <rPr>
        <sz val="12"/>
        <rFont val="標楷體"/>
        <family val="4"/>
        <charset val="136"/>
      </rPr>
      <t xml:space="preserve"> 捐助、補助與奬助</t>
    </r>
    <phoneticPr fontId="4" type="noConversion"/>
  </si>
  <si>
    <r>
      <t xml:space="preserve">    </t>
    </r>
    <r>
      <rPr>
        <sz val="12"/>
        <rFont val="標楷體"/>
        <family val="4"/>
        <charset val="136"/>
      </rPr>
      <t>其他支出</t>
    </r>
    <phoneticPr fontId="4" type="noConversion"/>
  </si>
  <si>
    <t>註：1.前年度決算數為審定決算數；上年度預算數為法定預算數。
    2.前年度決算數細數之和與總數或略有出入，係四捨五入關係。以下各表同。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</si>
</sst>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76" formatCode="_(* #,##0_);_(* \(#,##0\);_(* &quot;-&quot;_);_(@_)"/>
    <numFmt numFmtId="177" formatCode="#,##0;\-#,##0;_-* &quot;-&quot;_-;_-@_-"/>
    <numFmt numFmtId="178" formatCode="#,##0_ "/>
    <numFmt numFmtId="179" formatCode="#,##0_ ;[Red]\-#,##0\ "/>
    <numFmt numFmtId="180" formatCode="_(&quot;$&quot;* #,##0_);_(&quot;$&quot;* \(#,##0\);_(&quot;$&quot;* &quot;-&quot;_);_(@_)"/>
    <numFmt numFmtId="181" formatCode="#,##0.0_ ;[Red]\-#,##0.0\ "/>
    <numFmt numFmtId="182" formatCode="\ #,##0;\-#,##0;_-* &quot;-&quot;_-;_-@_-"/>
    <numFmt numFmtId="183" formatCode="#,##0;[Red]#,##0"/>
  </numFmts>
  <fonts count="27">
    <font>
      <sz val="12"/>
      <name val="標楷體"/>
      <family val="4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標楷體"/>
      <family val="4"/>
      <charset val="136"/>
    </font>
    <font>
      <sz val="9"/>
      <name val="新細明體"/>
      <family val="1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u/>
      <sz val="18"/>
      <name val="標楷體"/>
      <family val="4"/>
      <charset val="136"/>
    </font>
    <font>
      <sz val="18"/>
      <name val="標楷體"/>
      <family val="4"/>
      <charset val="136"/>
    </font>
    <font>
      <sz val="9"/>
      <name val="細明體"/>
      <family val="3"/>
      <charset val="136"/>
    </font>
    <font>
      <sz val="14"/>
      <name val="標楷體"/>
      <family val="4"/>
      <charset val="136"/>
    </font>
    <font>
      <sz val="12"/>
      <name val="新細明體"/>
      <family val="1"/>
      <charset val="136"/>
    </font>
    <font>
      <u/>
      <sz val="18"/>
      <name val="Times New Roman"/>
      <family val="1"/>
    </font>
    <font>
      <sz val="18"/>
      <name val="Times New Roman"/>
      <family val="1"/>
    </font>
    <font>
      <sz val="11"/>
      <name val="Times New Roman"/>
      <family val="1"/>
    </font>
    <font>
      <sz val="12"/>
      <name val="細明體"/>
      <family val="3"/>
      <charset val="136"/>
    </font>
    <font>
      <b/>
      <u/>
      <sz val="20"/>
      <name val="標楷體"/>
      <family val="4"/>
      <charset val="136"/>
    </font>
    <font>
      <sz val="12"/>
      <name val="Courier"/>
      <family val="3"/>
    </font>
    <font>
      <sz val="14"/>
      <name val="Times New Roman"/>
      <family val="1"/>
    </font>
    <font>
      <b/>
      <sz val="18"/>
      <name val="標楷體"/>
      <family val="4"/>
      <charset val="136"/>
    </font>
    <font>
      <sz val="10"/>
      <name val="標楷體"/>
      <family val="4"/>
      <charset val="136"/>
    </font>
    <font>
      <b/>
      <sz val="20"/>
      <name val="標楷體"/>
      <family val="4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9"/>
      <color indexed="81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176" fontId="1" fillId="0" borderId="0" applyFont="0" applyFill="0" applyBorder="0" applyAlignment="0" applyProtection="0"/>
    <xf numFmtId="0" fontId="1" fillId="0" borderId="0"/>
    <xf numFmtId="0" fontId="12" fillId="0" borderId="0"/>
    <xf numFmtId="43" fontId="12" fillId="0" borderId="0" applyFont="0" applyFill="0" applyBorder="0" applyAlignment="0" applyProtection="0"/>
    <xf numFmtId="180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0" fontId="12" fillId="0" borderId="0"/>
  </cellStyleXfs>
  <cellXfs count="325">
    <xf numFmtId="0" fontId="0" fillId="0" borderId="0" xfId="0"/>
    <xf numFmtId="49" fontId="2" fillId="0" borderId="1" xfId="1" applyNumberFormat="1" applyFont="1" applyFill="1" applyBorder="1" applyAlignment="1">
      <alignment horizontal="distributed" vertical="center" wrapText="1" justifyLastLine="1"/>
    </xf>
    <xf numFmtId="49" fontId="2" fillId="0" borderId="2" xfId="1" applyNumberFormat="1" applyFont="1" applyFill="1" applyBorder="1" applyAlignment="1">
      <alignment horizontal="distributed" vertical="center" justifyLastLine="1"/>
    </xf>
    <xf numFmtId="177" fontId="6" fillId="0" borderId="2" xfId="2" applyNumberFormat="1" applyFont="1" applyFill="1" applyBorder="1" applyAlignment="1">
      <alignment vertical="center"/>
    </xf>
    <xf numFmtId="3" fontId="7" fillId="0" borderId="2" xfId="1" applyNumberFormat="1" applyFont="1" applyFill="1" applyBorder="1" applyAlignment="1">
      <alignment vertical="center"/>
    </xf>
    <xf numFmtId="177" fontId="1" fillId="0" borderId="4" xfId="2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horizontal="left" vertical="center" indent="1"/>
    </xf>
    <xf numFmtId="3" fontId="1" fillId="0" borderId="4" xfId="1" applyNumberFormat="1" applyFont="1" applyFill="1" applyBorder="1" applyAlignment="1">
      <alignment horizontal="left" vertical="center" indent="2"/>
    </xf>
    <xf numFmtId="177" fontId="6" fillId="0" borderId="4" xfId="2" applyNumberFormat="1" applyFont="1" applyFill="1" applyBorder="1" applyAlignment="1">
      <alignment vertical="center"/>
    </xf>
    <xf numFmtId="3" fontId="7" fillId="0" borderId="4" xfId="1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left" vertical="center" indent="1"/>
    </xf>
    <xf numFmtId="0" fontId="1" fillId="0" borderId="4" xfId="0" applyFont="1" applyFill="1" applyBorder="1" applyAlignment="1">
      <alignment horizontal="left" vertical="center" wrapText="1" indent="1"/>
    </xf>
    <xf numFmtId="177" fontId="6" fillId="0" borderId="5" xfId="2" applyNumberFormat="1" applyFont="1" applyFill="1" applyBorder="1" applyAlignment="1">
      <alignment vertical="center"/>
    </xf>
    <xf numFmtId="3" fontId="7" fillId="0" borderId="5" xfId="1" applyNumberFormat="1" applyFont="1" applyFill="1" applyBorder="1" applyAlignment="1">
      <alignment vertical="center"/>
    </xf>
    <xf numFmtId="0" fontId="2" fillId="0" borderId="0" xfId="0" applyFont="1" applyFill="1"/>
    <xf numFmtId="177" fontId="6" fillId="0" borderId="2" xfId="3" applyNumberFormat="1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1" fillId="0" borderId="0" xfId="0" applyFont="1" applyFill="1"/>
    <xf numFmtId="0" fontId="1" fillId="0" borderId="7" xfId="0" applyFont="1" applyFill="1" applyBorder="1"/>
    <xf numFmtId="0" fontId="14" fillId="0" borderId="7" xfId="0" applyFont="1" applyFill="1" applyBorder="1" applyAlignment="1"/>
    <xf numFmtId="0" fontId="0" fillId="0" borderId="7" xfId="0" applyFont="1" applyFill="1" applyBorder="1" applyAlignment="1">
      <alignment horizontal="right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41" fontId="6" fillId="0" borderId="4" xfId="0" applyNumberFormat="1" applyFont="1" applyFill="1" applyBorder="1" applyAlignment="1">
      <alignment horizontal="right" vertical="top"/>
    </xf>
    <xf numFmtId="0" fontId="6" fillId="0" borderId="4" xfId="0" applyNumberFormat="1" applyFont="1" applyFill="1" applyBorder="1" applyAlignment="1">
      <alignment vertical="top" wrapText="1"/>
    </xf>
    <xf numFmtId="49" fontId="0" fillId="0" borderId="4" xfId="0" applyNumberFormat="1" applyFont="1" applyFill="1" applyBorder="1" applyAlignment="1">
      <alignment horizontal="justify" vertical="center"/>
    </xf>
    <xf numFmtId="0" fontId="1" fillId="0" borderId="0" xfId="0" applyFont="1" applyFill="1" applyAlignment="1">
      <alignment vertical="center"/>
    </xf>
    <xf numFmtId="41" fontId="1" fillId="0" borderId="4" xfId="0" applyNumberFormat="1" applyFont="1" applyFill="1" applyBorder="1" applyAlignment="1">
      <alignment horizontal="right" vertical="top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justify" vertical="center"/>
    </xf>
    <xf numFmtId="49" fontId="1" fillId="0" borderId="4" xfId="0" applyNumberFormat="1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left" vertical="top"/>
    </xf>
    <xf numFmtId="49" fontId="1" fillId="0" borderId="4" xfId="0" applyNumberFormat="1" applyFont="1" applyFill="1" applyBorder="1" applyAlignment="1">
      <alignment vertical="top" wrapText="1"/>
    </xf>
    <xf numFmtId="41" fontId="15" fillId="0" borderId="6" xfId="0" applyNumberFormat="1" applyFont="1" applyFill="1" applyBorder="1" applyAlignment="1">
      <alignment horizontal="right" vertical="top" shrinkToFit="1"/>
    </xf>
    <xf numFmtId="41" fontId="1" fillId="0" borderId="4" xfId="0" applyNumberFormat="1" applyFont="1" applyFill="1" applyBorder="1" applyAlignment="1">
      <alignment horizontal="right" vertical="top" shrinkToFit="1"/>
    </xf>
    <xf numFmtId="0" fontId="1" fillId="0" borderId="6" xfId="0" applyFont="1" applyFill="1" applyBorder="1" applyAlignment="1">
      <alignment horizontal="justify" vertical="top" wrapText="1"/>
    </xf>
    <xf numFmtId="49" fontId="15" fillId="0" borderId="4" xfId="0" applyNumberFormat="1" applyFont="1" applyFill="1" applyBorder="1" applyAlignment="1">
      <alignment horizontal="justify" vertical="center"/>
    </xf>
    <xf numFmtId="49" fontId="6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 shrinkToFit="1"/>
    </xf>
    <xf numFmtId="41" fontId="1" fillId="0" borderId="5" xfId="0" applyNumberFormat="1" applyFont="1" applyFill="1" applyBorder="1" applyAlignment="1">
      <alignment horizontal="right" vertical="top" shrinkToFit="1"/>
    </xf>
    <xf numFmtId="0" fontId="1" fillId="0" borderId="4" xfId="0" applyFont="1" applyFill="1" applyBorder="1" applyAlignment="1">
      <alignment horizontal="justify" vertical="center"/>
    </xf>
    <xf numFmtId="49" fontId="0" fillId="0" borderId="4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 justifyLastLine="1"/>
    </xf>
    <xf numFmtId="49" fontId="15" fillId="0" borderId="5" xfId="0" applyNumberFormat="1" applyFont="1" applyFill="1" applyBorder="1" applyAlignment="1">
      <alignment horizontal="justify" vertical="center"/>
    </xf>
    <xf numFmtId="0" fontId="0" fillId="0" borderId="0" xfId="0" applyFont="1" applyFill="1"/>
    <xf numFmtId="0" fontId="0" fillId="0" borderId="3" xfId="0" applyFont="1" applyBorder="1" applyAlignment="1">
      <alignment horizontal="center" vertical="center" wrapText="1"/>
    </xf>
    <xf numFmtId="0" fontId="1" fillId="0" borderId="4" xfId="0" applyFont="1" applyBorder="1" applyAlignment="1"/>
    <xf numFmtId="179" fontId="1" fillId="0" borderId="4" xfId="0" applyNumberFormat="1" applyFont="1" applyFill="1" applyBorder="1" applyAlignment="1">
      <alignment horizontal="right" vertical="center"/>
    </xf>
    <xf numFmtId="0" fontId="1" fillId="0" borderId="5" xfId="0" applyFont="1" applyBorder="1" applyAlignment="1"/>
    <xf numFmtId="49" fontId="1" fillId="0" borderId="3" xfId="8" applyNumberFormat="1" applyFont="1" applyFill="1" applyBorder="1" applyAlignment="1" applyProtection="1">
      <alignment horizontal="center" vertical="center" wrapText="1"/>
    </xf>
    <xf numFmtId="49" fontId="2" fillId="0" borderId="3" xfId="8" applyNumberFormat="1" applyFont="1" applyFill="1" applyBorder="1" applyAlignment="1">
      <alignment horizontal="center" vertical="center" wrapText="1"/>
    </xf>
    <xf numFmtId="49" fontId="1" fillId="0" borderId="1" xfId="8" applyNumberFormat="1" applyFont="1" applyFill="1" applyBorder="1" applyAlignment="1" applyProtection="1">
      <alignment horizontal="center" vertical="center" wrapText="1"/>
    </xf>
    <xf numFmtId="49" fontId="2" fillId="0" borderId="8" xfId="8" applyNumberFormat="1" applyFont="1" applyFill="1" applyBorder="1" applyAlignment="1" applyProtection="1">
      <alignment horizontal="center" vertical="center" wrapText="1"/>
    </xf>
    <xf numFmtId="182" fontId="1" fillId="0" borderId="2" xfId="8" applyNumberFormat="1" applyFont="1" applyFill="1" applyBorder="1" applyAlignment="1" applyProtection="1">
      <alignment vertical="center" wrapText="1"/>
    </xf>
    <xf numFmtId="49" fontId="2" fillId="0" borderId="2" xfId="8" applyNumberFormat="1" applyFont="1" applyFill="1" applyBorder="1" applyAlignment="1" applyProtection="1">
      <alignment horizontal="distributed" vertical="center" justifyLastLine="1"/>
    </xf>
    <xf numFmtId="182" fontId="1" fillId="0" borderId="4" xfId="8" applyNumberFormat="1" applyFont="1" applyFill="1" applyBorder="1" applyAlignment="1" applyProtection="1">
      <alignment vertical="center" wrapText="1"/>
    </xf>
    <xf numFmtId="49" fontId="2" fillId="0" borderId="4" xfId="8" applyNumberFormat="1" applyFont="1" applyFill="1" applyBorder="1" applyAlignment="1" applyProtection="1">
      <alignment horizontal="left" vertical="center" wrapText="1"/>
    </xf>
    <xf numFmtId="182" fontId="1" fillId="0" borderId="4" xfId="0" applyNumberFormat="1" applyFont="1" applyFill="1" applyBorder="1" applyAlignment="1">
      <alignment vertical="center" wrapText="1"/>
    </xf>
    <xf numFmtId="49" fontId="2" fillId="0" borderId="4" xfId="8" applyNumberFormat="1" applyFont="1" applyFill="1" applyBorder="1" applyAlignment="1" applyProtection="1">
      <alignment horizontal="left" vertical="center" wrapText="1" indent="1"/>
    </xf>
    <xf numFmtId="41" fontId="1" fillId="0" borderId="0" xfId="8" applyNumberFormat="1" applyFont="1" applyFill="1" applyAlignment="1">
      <alignment vertical="center" wrapText="1"/>
    </xf>
    <xf numFmtId="49" fontId="2" fillId="0" borderId="4" xfId="8" applyNumberFormat="1" applyFont="1" applyFill="1" applyBorder="1" applyAlignment="1" applyProtection="1">
      <alignment horizontal="distributed" vertical="center" wrapText="1" justifyLastLine="1"/>
    </xf>
    <xf numFmtId="49" fontId="2" fillId="0" borderId="6" xfId="8" applyNumberFormat="1" applyFont="1" applyFill="1" applyBorder="1" applyAlignment="1" applyProtection="1">
      <alignment horizontal="left" vertical="center" wrapText="1" indent="1"/>
    </xf>
    <xf numFmtId="182" fontId="1" fillId="0" borderId="5" xfId="8" applyNumberFormat="1" applyFont="1" applyFill="1" applyBorder="1" applyAlignment="1" applyProtection="1">
      <alignment vertical="center" wrapText="1"/>
    </xf>
    <xf numFmtId="0" fontId="2" fillId="0" borderId="0" xfId="8" applyFont="1" applyFill="1" applyAlignment="1">
      <alignment vertical="center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/>
    <xf numFmtId="0" fontId="19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/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41" fontId="1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19" fillId="0" borderId="4" xfId="0" applyFont="1" applyBorder="1" applyAlignment="1"/>
    <xf numFmtId="0" fontId="6" fillId="0" borderId="5" xfId="0" applyFont="1" applyBorder="1" applyAlignment="1">
      <alignment horizontal="distributed" vertical="center" justifyLastLine="1"/>
    </xf>
    <xf numFmtId="41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19" fillId="0" borderId="0" xfId="0" applyFont="1" applyBorder="1" applyAlignment="1">
      <alignment horizontal="left" vertical="center" shrinkToFit="1"/>
    </xf>
    <xf numFmtId="0" fontId="19" fillId="0" borderId="0" xfId="0" applyFont="1" applyBorder="1"/>
    <xf numFmtId="41" fontId="1" fillId="0" borderId="0" xfId="0" applyNumberFormat="1" applyFont="1" applyBorder="1" applyAlignment="1">
      <alignment horizontal="right" shrinkToFit="1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horizontal="left" vertical="center"/>
    </xf>
    <xf numFmtId="177" fontId="1" fillId="0" borderId="2" xfId="0" applyNumberFormat="1" applyFont="1" applyBorder="1" applyAlignment="1">
      <alignment vertical="center"/>
    </xf>
    <xf numFmtId="0" fontId="0" fillId="0" borderId="4" xfId="0" applyFont="1" applyBorder="1" applyAlignment="1">
      <alignment horizontal="left" vertical="center"/>
    </xf>
    <xf numFmtId="177" fontId="1" fillId="0" borderId="4" xfId="0" applyNumberFormat="1" applyFont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indent="1"/>
    </xf>
    <xf numFmtId="0" fontId="0" fillId="0" borderId="5" xfId="0" applyFont="1" applyBorder="1" applyAlignment="1">
      <alignment horizontal="distributed" vertical="center" wrapText="1" justifyLastLine="1"/>
    </xf>
    <xf numFmtId="177" fontId="1" fillId="0" borderId="5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1" fontId="6" fillId="0" borderId="2" xfId="0" applyNumberFormat="1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1" fontId="1" fillId="0" borderId="4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left" vertical="center"/>
    </xf>
    <xf numFmtId="41" fontId="6" fillId="0" borderId="4" xfId="0" applyNumberFormat="1" applyFont="1" applyFill="1" applyBorder="1" applyAlignment="1">
      <alignment horizontal="right" vertical="center"/>
    </xf>
    <xf numFmtId="49" fontId="7" fillId="0" borderId="4" xfId="0" applyNumberFormat="1" applyFont="1" applyFill="1" applyBorder="1" applyAlignment="1">
      <alignment horizontal="left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top" wrapText="1"/>
    </xf>
    <xf numFmtId="49" fontId="0" fillId="0" borderId="4" xfId="0" applyNumberFormat="1" applyFont="1" applyFill="1" applyBorder="1" applyAlignment="1">
      <alignment horizontal="left" vertical="center"/>
    </xf>
    <xf numFmtId="41" fontId="6" fillId="0" borderId="5" xfId="0" applyNumberFormat="1" applyFont="1" applyFill="1" applyBorder="1" applyAlignment="1">
      <alignment horizontal="right" vertical="center"/>
    </xf>
    <xf numFmtId="49" fontId="7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3" fontId="2" fillId="0" borderId="4" xfId="1" applyNumberFormat="1" applyFont="1" applyFill="1" applyBorder="1" applyAlignment="1">
      <alignment horizontal="left" vertical="center" indent="1"/>
    </xf>
    <xf numFmtId="41" fontId="1" fillId="0" borderId="5" xfId="0" applyNumberFormat="1" applyFont="1" applyFill="1" applyBorder="1" applyAlignment="1">
      <alignment horizontal="right" vertical="top"/>
    </xf>
    <xf numFmtId="41" fontId="15" fillId="0" borderId="4" xfId="0" applyNumberFormat="1" applyFont="1" applyFill="1" applyBorder="1" applyAlignment="1">
      <alignment horizontal="right" vertical="top"/>
    </xf>
    <xf numFmtId="49" fontId="15" fillId="0" borderId="4" xfId="0" applyNumberFormat="1" applyFont="1" applyFill="1" applyBorder="1" applyAlignment="1">
      <alignment horizontal="left" vertical="top" wrapText="1" shrinkToFit="1"/>
    </xf>
    <xf numFmtId="41" fontId="15" fillId="0" borderId="4" xfId="0" applyNumberFormat="1" applyFont="1" applyFill="1" applyBorder="1" applyAlignment="1">
      <alignment horizontal="right" vertical="top" shrinkToFit="1"/>
    </xf>
    <xf numFmtId="49" fontId="1" fillId="0" borderId="4" xfId="0" applyNumberFormat="1" applyFont="1" applyFill="1" applyBorder="1" applyAlignment="1">
      <alignment horizontal="left" vertical="top" wrapText="1" shrinkToFit="1"/>
    </xf>
    <xf numFmtId="41" fontId="15" fillId="0" borderId="5" xfId="0" applyNumberFormat="1" applyFont="1" applyFill="1" applyBorder="1" applyAlignment="1">
      <alignment horizontal="right" vertical="top"/>
    </xf>
    <xf numFmtId="49" fontId="15" fillId="0" borderId="5" xfId="0" applyNumberFormat="1" applyFont="1" applyFill="1" applyBorder="1" applyAlignment="1">
      <alignment horizontal="left" vertical="top" wrapText="1" shrinkToFit="1"/>
    </xf>
    <xf numFmtId="41" fontId="15" fillId="0" borderId="5" xfId="0" applyNumberFormat="1" applyFont="1" applyFill="1" applyBorder="1" applyAlignment="1">
      <alignment horizontal="right" vertical="top" shrinkToFit="1"/>
    </xf>
    <xf numFmtId="49" fontId="15" fillId="0" borderId="0" xfId="0" applyNumberFormat="1" applyFont="1" applyFill="1" applyBorder="1" applyAlignment="1">
      <alignment horizontal="left" vertical="top" wrapText="1" shrinkToFit="1"/>
    </xf>
    <xf numFmtId="49" fontId="1" fillId="0" borderId="0" xfId="0" applyNumberFormat="1" applyFont="1" applyFill="1" applyBorder="1" applyAlignment="1">
      <alignment horizontal="left" vertical="top" wrapText="1" shrinkToFit="1"/>
    </xf>
    <xf numFmtId="49" fontId="7" fillId="0" borderId="4" xfId="0" applyNumberFormat="1" applyFont="1" applyFill="1" applyBorder="1" applyAlignment="1">
      <alignment horizontal="justify" vertical="top"/>
    </xf>
    <xf numFmtId="49" fontId="0" fillId="0" borderId="4" xfId="0" applyNumberFormat="1" applyFont="1" applyFill="1" applyBorder="1" applyAlignment="1">
      <alignment horizontal="left" vertical="top"/>
    </xf>
    <xf numFmtId="49" fontId="1" fillId="0" borderId="5" xfId="0" applyNumberFormat="1" applyFont="1" applyFill="1" applyBorder="1" applyAlignment="1">
      <alignment vertical="top" wrapText="1"/>
    </xf>
    <xf numFmtId="49" fontId="1" fillId="0" borderId="11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justify" vertical="center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justify" vertical="center" wrapText="1"/>
    </xf>
    <xf numFmtId="41" fontId="6" fillId="0" borderId="5" xfId="0" applyNumberFormat="1" applyFont="1" applyFill="1" applyBorder="1" applyAlignment="1">
      <alignment horizontal="right" vertical="center" shrinkToFit="1"/>
    </xf>
    <xf numFmtId="0" fontId="1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right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justify" vertical="top" wrapText="1"/>
    </xf>
    <xf numFmtId="0" fontId="0" fillId="0" borderId="4" xfId="0" applyFont="1" applyFill="1" applyBorder="1" applyAlignment="1">
      <alignment horizontal="justify" vertical="top"/>
    </xf>
    <xf numFmtId="181" fontId="1" fillId="0" borderId="4" xfId="0" applyNumberFormat="1" applyFont="1" applyFill="1" applyBorder="1" applyAlignment="1">
      <alignment horizontal="right" vertical="top"/>
    </xf>
    <xf numFmtId="179" fontId="1" fillId="0" borderId="4" xfId="0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/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/>
    <xf numFmtId="179" fontId="1" fillId="0" borderId="5" xfId="0" applyNumberFormat="1" applyFont="1" applyFill="1" applyBorder="1" applyAlignment="1">
      <alignment horizontal="right" vertical="center"/>
    </xf>
    <xf numFmtId="49" fontId="0" fillId="0" borderId="5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0" fontId="11" fillId="0" borderId="0" xfId="0" applyFont="1" applyFill="1" applyBorder="1" applyAlignment="1"/>
    <xf numFmtId="0" fontId="0" fillId="0" borderId="0" xfId="0" applyFont="1" applyFill="1" applyAlignment="1">
      <alignment horizontal="right" vertical="center"/>
    </xf>
    <xf numFmtId="0" fontId="0" fillId="0" borderId="2" xfId="0" applyFont="1" applyFill="1" applyBorder="1" applyAlignment="1">
      <alignment vertical="center"/>
    </xf>
    <xf numFmtId="41" fontId="1" fillId="0" borderId="2" xfId="0" applyNumberFormat="1" applyFont="1" applyFill="1" applyBorder="1" applyAlignment="1">
      <alignment horizontal="right" vertical="center"/>
    </xf>
    <xf numFmtId="49" fontId="0" fillId="0" borderId="2" xfId="0" applyNumberFormat="1" applyFont="1" applyFill="1" applyBorder="1" applyAlignment="1">
      <alignment horizontal="left" vertical="center" wrapText="1"/>
    </xf>
    <xf numFmtId="183" fontId="0" fillId="0" borderId="4" xfId="0" applyNumberFormat="1" applyFont="1" applyFill="1" applyBorder="1" applyAlignment="1">
      <alignment vertical="center"/>
    </xf>
    <xf numFmtId="41" fontId="1" fillId="0" borderId="11" xfId="0" applyNumberFormat="1" applyFont="1" applyFill="1" applyBorder="1" applyAlignment="1">
      <alignment horizontal="right" vertical="center"/>
    </xf>
    <xf numFmtId="49" fontId="0" fillId="0" borderId="4" xfId="0" applyNumberFormat="1" applyFont="1" applyFill="1" applyBorder="1" applyAlignment="1">
      <alignment horizontal="left" vertical="center" wrapText="1"/>
    </xf>
    <xf numFmtId="183" fontId="1" fillId="0" borderId="4" xfId="0" applyNumberFormat="1" applyFont="1" applyFill="1" applyBorder="1" applyAlignment="1">
      <alignment vertical="center"/>
    </xf>
    <xf numFmtId="183" fontId="0" fillId="0" borderId="4" xfId="9" applyNumberFormat="1" applyFont="1" applyFill="1" applyBorder="1" applyAlignment="1">
      <alignment vertical="center"/>
    </xf>
    <xf numFmtId="183" fontId="1" fillId="0" borderId="4" xfId="0" applyNumberFormat="1" applyFont="1" applyFill="1" applyBorder="1" applyAlignment="1"/>
    <xf numFmtId="0" fontId="1" fillId="0" borderId="5" xfId="0" applyFont="1" applyFill="1" applyBorder="1"/>
    <xf numFmtId="179" fontId="1" fillId="0" borderId="5" xfId="0" applyNumberFormat="1" applyFont="1" applyFill="1" applyBorder="1" applyAlignment="1">
      <alignment horizontal="right" vertical="center" shrinkToFit="1"/>
    </xf>
    <xf numFmtId="49" fontId="0" fillId="0" borderId="5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2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83" fontId="0" fillId="0" borderId="0" xfId="0" applyNumberFormat="1" applyFont="1" applyFill="1" applyBorder="1"/>
    <xf numFmtId="183" fontId="0" fillId="0" borderId="0" xfId="0" applyNumberFormat="1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82" fontId="1" fillId="0" borderId="6" xfId="0" applyNumberFormat="1" applyFont="1" applyFill="1" applyBorder="1" applyAlignment="1">
      <alignment vertical="center" wrapText="1"/>
    </xf>
    <xf numFmtId="49" fontId="0" fillId="0" borderId="7" xfId="0" applyNumberFormat="1" applyFont="1" applyFill="1" applyBorder="1" applyAlignment="1">
      <alignment horizontal="left" vertical="center"/>
    </xf>
    <xf numFmtId="179" fontId="0" fillId="0" borderId="7" xfId="0" applyNumberFormat="1" applyFont="1" applyFill="1" applyBorder="1" applyAlignment="1">
      <alignment horizontal="right" vertical="center"/>
    </xf>
    <xf numFmtId="49" fontId="0" fillId="0" borderId="1" xfId="0" applyNumberFormat="1" applyFont="1" applyFill="1" applyBorder="1" applyAlignment="1">
      <alignment horizontal="distributed" vertical="center"/>
    </xf>
    <xf numFmtId="49" fontId="0" fillId="0" borderId="3" xfId="0" applyNumberFormat="1" applyFont="1" applyFill="1" applyBorder="1" applyAlignment="1">
      <alignment horizontal="distributed" vertical="center"/>
    </xf>
    <xf numFmtId="178" fontId="0" fillId="0" borderId="3" xfId="0" applyNumberFormat="1" applyFont="1" applyFill="1" applyBorder="1" applyAlignment="1">
      <alignment horizontal="distributed" vertical="center"/>
    </xf>
    <xf numFmtId="49" fontId="0" fillId="0" borderId="2" xfId="0" applyNumberFormat="1" applyFont="1" applyFill="1" applyBorder="1" applyAlignment="1">
      <alignment horizontal="left" vertical="center"/>
    </xf>
    <xf numFmtId="179" fontId="1" fillId="0" borderId="2" xfId="0" applyNumberFormat="1" applyFont="1" applyFill="1" applyBorder="1" applyAlignment="1">
      <alignment vertical="center"/>
    </xf>
    <xf numFmtId="49" fontId="0" fillId="0" borderId="2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justify"/>
    </xf>
    <xf numFmtId="49" fontId="0" fillId="0" borderId="4" xfId="0" applyNumberFormat="1" applyFont="1" applyFill="1" applyBorder="1" applyAlignment="1">
      <alignment horizontal="left" vertical="center" wrapText="1" indent="1"/>
    </xf>
    <xf numFmtId="179" fontId="1" fillId="0" borderId="4" xfId="0" applyNumberFormat="1" applyFont="1" applyFill="1" applyBorder="1" applyAlignment="1">
      <alignment vertical="center"/>
    </xf>
    <xf numFmtId="49" fontId="0" fillId="0" borderId="4" xfId="0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49" fontId="0" fillId="0" borderId="6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left" vertical="center"/>
    </xf>
    <xf numFmtId="49" fontId="0" fillId="0" borderId="4" xfId="0" applyNumberFormat="1" applyFont="1" applyFill="1" applyBorder="1" applyAlignment="1">
      <alignment horizontal="left" vertical="center" shrinkToFit="1"/>
    </xf>
    <xf numFmtId="0" fontId="0" fillId="0" borderId="4" xfId="0" applyFont="1" applyFill="1" applyBorder="1" applyAlignment="1">
      <alignment vertical="justify"/>
    </xf>
    <xf numFmtId="179" fontId="0" fillId="0" borderId="4" xfId="0" applyNumberFormat="1" applyFont="1" applyFill="1" applyBorder="1" applyAlignment="1">
      <alignment vertical="justify"/>
    </xf>
    <xf numFmtId="49" fontId="0" fillId="0" borderId="5" xfId="0" applyNumberFormat="1" applyFont="1" applyFill="1" applyBorder="1" applyAlignment="1">
      <alignment horizontal="left" vertical="center" shrinkToFit="1"/>
    </xf>
    <xf numFmtId="0" fontId="0" fillId="0" borderId="5" xfId="0" applyFont="1" applyFill="1" applyBorder="1" applyAlignment="1">
      <alignment vertical="justify"/>
    </xf>
    <xf numFmtId="179" fontId="0" fillId="0" borderId="5" xfId="0" applyNumberFormat="1" applyFont="1" applyFill="1" applyBorder="1" applyAlignment="1">
      <alignment vertical="justify"/>
    </xf>
    <xf numFmtId="3" fontId="20" fillId="0" borderId="0" xfId="0" applyNumberFormat="1" applyFont="1" applyFill="1" applyBorder="1" applyAlignment="1">
      <alignment horizontal="center" vertical="center" shrinkToFit="1"/>
    </xf>
    <xf numFmtId="3" fontId="0" fillId="0" borderId="0" xfId="0" applyNumberFormat="1" applyFont="1" applyFill="1" applyBorder="1" applyAlignment="1">
      <alignment horizontal="center" vertical="center" shrinkToFit="1"/>
    </xf>
    <xf numFmtId="49" fontId="21" fillId="0" borderId="7" xfId="0" applyNumberFormat="1" applyFont="1" applyFill="1" applyBorder="1" applyAlignment="1">
      <alignment horizontal="right" vertical="justify"/>
    </xf>
    <xf numFmtId="0" fontId="0" fillId="0" borderId="7" xfId="0" applyFont="1" applyFill="1" applyBorder="1" applyAlignment="1">
      <alignment horizontal="right" vertical="center"/>
    </xf>
    <xf numFmtId="0" fontId="0" fillId="0" borderId="7" xfId="0" applyFont="1" applyFill="1" applyBorder="1" applyAlignment="1"/>
    <xf numFmtId="0" fontId="0" fillId="0" borderId="8" xfId="0" applyFont="1" applyFill="1" applyBorder="1" applyAlignment="1">
      <alignment vertical="center" shrinkToFit="1"/>
    </xf>
    <xf numFmtId="0" fontId="0" fillId="0" borderId="0" xfId="0" applyFont="1" applyFill="1" applyBorder="1" applyAlignment="1">
      <alignment horizontal="center" vertical="center" shrinkToFit="1"/>
    </xf>
    <xf numFmtId="178" fontId="0" fillId="0" borderId="3" xfId="0" applyNumberFormat="1" applyFont="1" applyFill="1" applyBorder="1" applyAlignment="1">
      <alignment horizontal="distributed" vertical="center" justifyLastLine="1" shrinkToFit="1"/>
    </xf>
    <xf numFmtId="178" fontId="0" fillId="0" borderId="3" xfId="0" applyNumberFormat="1" applyFont="1" applyFill="1" applyBorder="1" applyAlignment="1">
      <alignment horizontal="distributed" vertical="center" wrapText="1" justifyLastLine="1"/>
    </xf>
    <xf numFmtId="0" fontId="7" fillId="0" borderId="0" xfId="0" applyFont="1" applyFill="1" applyBorder="1" applyAlignment="1">
      <alignment vertical="center" shrinkToFit="1"/>
    </xf>
    <xf numFmtId="0" fontId="0" fillId="0" borderId="0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top" shrinkToFit="1"/>
    </xf>
    <xf numFmtId="178" fontId="0" fillId="0" borderId="0" xfId="0" applyNumberFormat="1" applyFont="1" applyFill="1" applyBorder="1" applyAlignment="1">
      <alignment horizontal="right" vertical="center" shrinkToFit="1"/>
    </xf>
    <xf numFmtId="49" fontId="0" fillId="0" borderId="0" xfId="0" applyNumberFormat="1" applyFont="1" applyFill="1" applyBorder="1" applyAlignment="1">
      <alignment horizontal="left" vertical="center" shrinkToFit="1"/>
    </xf>
    <xf numFmtId="178" fontId="0" fillId="0" borderId="0" xfId="0" applyNumberFormat="1" applyFont="1" applyFill="1" applyAlignment="1">
      <alignment horizontal="right" vertical="center" shrinkToFit="1"/>
    </xf>
    <xf numFmtId="49" fontId="0" fillId="0" borderId="0" xfId="0" applyNumberFormat="1" applyFont="1" applyFill="1" applyAlignment="1">
      <alignment horizontal="left" vertical="center" shrinkToFit="1"/>
    </xf>
    <xf numFmtId="0" fontId="0" fillId="0" borderId="0" xfId="0" applyFont="1" applyFill="1" applyAlignment="1">
      <alignment vertical="center" shrinkToFit="1"/>
    </xf>
    <xf numFmtId="49" fontId="2" fillId="0" borderId="3" xfId="1" applyNumberFormat="1" applyFont="1" applyFill="1" applyBorder="1" applyAlignment="1">
      <alignment horizontal="center" vertical="center" wrapText="1" justifyLastLine="1"/>
    </xf>
    <xf numFmtId="178" fontId="6" fillId="0" borderId="4" xfId="0" applyNumberFormat="1" applyFont="1" applyFill="1" applyBorder="1" applyAlignment="1">
      <alignment vertical="center"/>
    </xf>
    <xf numFmtId="177" fontId="1" fillId="0" borderId="4" xfId="3" applyNumberFormat="1" applyFont="1" applyFill="1" applyBorder="1" applyAlignment="1">
      <alignment vertical="center"/>
    </xf>
    <xf numFmtId="3" fontId="2" fillId="0" borderId="3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distributed" vertical="center" justifyLastLine="1"/>
    </xf>
    <xf numFmtId="3" fontId="1" fillId="0" borderId="0" xfId="3" applyNumberFormat="1" applyFont="1" applyFill="1" applyBorder="1" applyAlignment="1">
      <alignment vertical="center"/>
    </xf>
    <xf numFmtId="3" fontId="2" fillId="0" borderId="2" xfId="3" applyNumberFormat="1" applyFont="1" applyFill="1" applyBorder="1" applyAlignment="1">
      <alignment vertical="center"/>
    </xf>
    <xf numFmtId="4" fontId="1" fillId="0" borderId="2" xfId="3" applyNumberFormat="1" applyFont="1" applyFill="1" applyBorder="1" applyAlignment="1">
      <alignment horizontal="left" vertical="center" wrapText="1"/>
    </xf>
    <xf numFmtId="3" fontId="1" fillId="0" borderId="4" xfId="3" applyNumberFormat="1" applyFont="1" applyFill="1" applyBorder="1" applyAlignment="1">
      <alignment horizontal="left" vertical="center" indent="1"/>
    </xf>
    <xf numFmtId="177" fontId="1" fillId="0" borderId="4" xfId="0" applyNumberFormat="1" applyFont="1" applyFill="1" applyBorder="1" applyAlignment="1">
      <alignment vertical="center"/>
    </xf>
    <xf numFmtId="4" fontId="1" fillId="0" borderId="4" xfId="3" applyNumberFormat="1" applyFont="1" applyFill="1" applyBorder="1" applyAlignment="1">
      <alignment horizontal="left" vertical="center" wrapText="1"/>
    </xf>
    <xf numFmtId="3" fontId="1" fillId="0" borderId="4" xfId="3" applyNumberFormat="1" applyFont="1" applyFill="1" applyBorder="1" applyAlignment="1">
      <alignment horizontal="left" vertical="center" indent="2"/>
    </xf>
    <xf numFmtId="3" fontId="2" fillId="0" borderId="4" xfId="3" applyNumberFormat="1" applyFont="1" applyFill="1" applyBorder="1" applyAlignment="1">
      <alignment vertical="center"/>
    </xf>
    <xf numFmtId="177" fontId="6" fillId="0" borderId="4" xfId="3" applyNumberFormat="1" applyFont="1" applyFill="1" applyBorder="1" applyAlignment="1">
      <alignment vertical="center"/>
    </xf>
    <xf numFmtId="3" fontId="1" fillId="0" borderId="4" xfId="3" applyNumberFormat="1" applyFont="1" applyFill="1" applyBorder="1" applyAlignment="1">
      <alignment horizontal="left" vertical="center" wrapText="1" indent="1"/>
    </xf>
    <xf numFmtId="3" fontId="1" fillId="0" borderId="6" xfId="3" applyNumberFormat="1" applyFont="1" applyFill="1" applyBorder="1" applyAlignment="1">
      <alignment horizontal="left" vertical="center" indent="2"/>
    </xf>
    <xf numFmtId="177" fontId="1" fillId="0" borderId="6" xfId="3" applyNumberFormat="1" applyFont="1" applyFill="1" applyBorder="1" applyAlignment="1">
      <alignment vertical="center"/>
    </xf>
    <xf numFmtId="3" fontId="1" fillId="0" borderId="6" xfId="3" applyNumberFormat="1" applyFont="1" applyFill="1" applyBorder="1" applyAlignment="1">
      <alignment vertical="center"/>
    </xf>
    <xf numFmtId="3" fontId="2" fillId="0" borderId="5" xfId="3" applyNumberFormat="1" applyFont="1" applyFill="1" applyBorder="1" applyAlignment="1">
      <alignment vertical="center"/>
    </xf>
    <xf numFmtId="4" fontId="1" fillId="0" borderId="5" xfId="3" applyNumberFormat="1" applyFont="1" applyFill="1" applyBorder="1" applyAlignment="1">
      <alignment horizontal="left" vertical="center" wrapText="1"/>
    </xf>
    <xf numFmtId="4" fontId="1" fillId="0" borderId="0" xfId="3" applyNumberFormat="1" applyFont="1" applyFill="1" applyBorder="1" applyAlignment="1">
      <alignment horizontal="left" vertical="center" wrapText="1"/>
    </xf>
    <xf numFmtId="3" fontId="6" fillId="0" borderId="0" xfId="3" applyNumberFormat="1" applyFont="1" applyFill="1" applyBorder="1" applyAlignment="1">
      <alignment vertical="center"/>
    </xf>
    <xf numFmtId="4" fontId="1" fillId="0" borderId="0" xfId="3" applyNumberFormat="1" applyFont="1" applyFill="1" applyBorder="1" applyAlignment="1">
      <alignment vertical="center"/>
    </xf>
    <xf numFmtId="49" fontId="0" fillId="0" borderId="5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top" wrapText="1"/>
    </xf>
    <xf numFmtId="0" fontId="0" fillId="0" borderId="4" xfId="0" applyFont="1" applyFill="1" applyBorder="1" applyAlignment="1">
      <alignment vertical="top"/>
    </xf>
    <xf numFmtId="179" fontId="0" fillId="0" borderId="4" xfId="0" applyNumberFormat="1" applyFont="1" applyFill="1" applyBorder="1" applyAlignment="1">
      <alignment horizontal="right" vertical="top"/>
    </xf>
    <xf numFmtId="179" fontId="6" fillId="0" borderId="4" xfId="0" applyNumberFormat="1" applyFont="1" applyFill="1" applyBorder="1" applyAlignment="1">
      <alignment horizontal="right" vertical="top"/>
    </xf>
    <xf numFmtId="0" fontId="1" fillId="0" borderId="4" xfId="0" applyFont="1" applyFill="1" applyBorder="1" applyAlignment="1">
      <alignment horizontal="justify" vertical="top" wrapText="1"/>
    </xf>
    <xf numFmtId="0" fontId="7" fillId="0" borderId="4" xfId="0" applyFont="1" applyFill="1" applyBorder="1" applyAlignment="1">
      <alignment vertical="top"/>
    </xf>
    <xf numFmtId="0" fontId="7" fillId="0" borderId="5" xfId="0" applyFont="1" applyFill="1" applyBorder="1" applyAlignment="1">
      <alignment horizontal="center" vertical="center" justifyLastLine="1"/>
    </xf>
    <xf numFmtId="0" fontId="0" fillId="0" borderId="5" xfId="0" applyFont="1" applyFill="1" applyBorder="1" applyAlignment="1">
      <alignment vertical="center" shrinkToFit="1"/>
    </xf>
    <xf numFmtId="179" fontId="0" fillId="0" borderId="5" xfId="0" applyNumberFormat="1" applyFont="1" applyFill="1" applyBorder="1" applyAlignment="1">
      <alignment horizontal="right" vertical="center" shrinkToFit="1"/>
    </xf>
    <xf numFmtId="179" fontId="6" fillId="0" borderId="5" xfId="0" applyNumberFormat="1" applyFont="1" applyFill="1" applyBorder="1" applyAlignment="1">
      <alignment horizontal="right" vertical="center"/>
    </xf>
    <xf numFmtId="41" fontId="1" fillId="0" borderId="2" xfId="0" applyNumberFormat="1" applyFont="1" applyFill="1" applyBorder="1" applyAlignment="1">
      <alignment horizontal="right" vertical="top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justify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vertical="center"/>
    </xf>
    <xf numFmtId="41" fontId="2" fillId="0" borderId="0" xfId="8" applyNumberFormat="1" applyFont="1" applyFill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center" shrinkToFit="1"/>
    </xf>
    <xf numFmtId="0" fontId="0" fillId="0" borderId="10" xfId="0" applyFont="1" applyFill="1" applyBorder="1" applyAlignment="1">
      <alignment wrapText="1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distributed" vertical="center"/>
    </xf>
    <xf numFmtId="0" fontId="0" fillId="0" borderId="4" xfId="0" applyFont="1" applyFill="1" applyBorder="1" applyAlignment="1">
      <alignment horizontal="distributed" vertical="center"/>
    </xf>
    <xf numFmtId="0" fontId="0" fillId="0" borderId="5" xfId="0" applyFont="1" applyFill="1" applyBorder="1" applyAlignment="1">
      <alignment horizontal="distributed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9" fillId="0" borderId="0" xfId="0" applyFont="1" applyFill="1" applyAlignment="1"/>
    <xf numFmtId="0" fontId="9" fillId="0" borderId="0" xfId="0" applyFont="1" applyFill="1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41" fontId="2" fillId="0" borderId="0" xfId="8" applyNumberFormat="1" applyFont="1" applyFill="1" applyAlignment="1">
      <alignment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horizontal="center" vertical="center"/>
    </xf>
    <xf numFmtId="178" fontId="0" fillId="0" borderId="7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3" fillId="0" borderId="0" xfId="0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distributed" vertical="center" wrapText="1" justifyLastLine="1" shrinkToFit="1"/>
    </xf>
    <xf numFmtId="0" fontId="0" fillId="0" borderId="5" xfId="0" applyFont="1" applyFill="1" applyBorder="1" applyAlignment="1">
      <alignment horizontal="distributed" vertical="center" justifyLastLine="1" shrinkToFit="1"/>
    </xf>
    <xf numFmtId="49" fontId="0" fillId="0" borderId="2" xfId="0" applyNumberFormat="1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 shrinkToFit="1"/>
    </xf>
    <xf numFmtId="178" fontId="0" fillId="0" borderId="1" xfId="0" applyNumberFormat="1" applyFont="1" applyFill="1" applyBorder="1" applyAlignment="1">
      <alignment horizontal="center" vertical="center" shrinkToFit="1"/>
    </xf>
    <xf numFmtId="178" fontId="0" fillId="0" borderId="9" xfId="0" applyNumberFormat="1" applyFont="1" applyFill="1" applyBorder="1" applyAlignment="1">
      <alignment horizontal="center" vertical="center" shrinkToFit="1"/>
    </xf>
    <xf numFmtId="178" fontId="0" fillId="0" borderId="8" xfId="0" applyNumberFormat="1" applyFont="1" applyFill="1" applyBorder="1" applyAlignment="1">
      <alignment horizontal="center" vertical="center" shrinkToFit="1"/>
    </xf>
    <xf numFmtId="0" fontId="8" fillId="0" borderId="0" xfId="0" applyFont="1" applyFill="1" applyAlignment="1">
      <alignment horizontal="center" vertical="center"/>
    </xf>
    <xf numFmtId="0" fontId="0" fillId="0" borderId="7" xfId="0" applyFont="1" applyFill="1" applyBorder="1" applyAlignment="1">
      <alignment horizontal="left" vertical="center"/>
    </xf>
    <xf numFmtId="0" fontId="2" fillId="0" borderId="10" xfId="0" applyFont="1" applyFill="1" applyBorder="1" applyAlignment="1"/>
    <xf numFmtId="177" fontId="1" fillId="0" borderId="5" xfId="3" applyNumberFormat="1" applyFont="1" applyFill="1" applyBorder="1" applyAlignment="1">
      <alignment vertical="center"/>
    </xf>
  </cellXfs>
  <cellStyles count="10">
    <cellStyle name="一般" xfId="0" builtinId="0"/>
    <cellStyle name="一般 2" xfId="4"/>
    <cellStyle name="一般_平衡表" xfId="8"/>
    <cellStyle name="一般_收支表" xfId="1"/>
    <cellStyle name="一般_固定項目明細表" xfId="9"/>
    <cellStyle name="一般_現金流量表" xfId="3"/>
    <cellStyle name="千分位 2" xfId="5"/>
    <cellStyle name="千分位 3" xfId="7"/>
    <cellStyle name="千分位[0]_收支表" xfId="2"/>
    <cellStyle name="貨幣[0]_公務車明細" xfId="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54102</xdr:colOff>
      <xdr:row>0</xdr:row>
      <xdr:rowOff>0</xdr:rowOff>
    </xdr:from>
    <xdr:to>
      <xdr:col>2</xdr:col>
      <xdr:colOff>2021790</xdr:colOff>
      <xdr:row>0</xdr:row>
      <xdr:rowOff>0</xdr:rowOff>
    </xdr:to>
    <xdr:sp macro="" textlink="">
      <xdr:nvSpPr>
        <xdr:cNvPr id="2" name="文字 1"/>
        <xdr:cNvSpPr txBox="1">
          <a:spLocks noChangeArrowheads="1"/>
        </xdr:cNvSpPr>
      </xdr:nvSpPr>
      <xdr:spPr bwMode="auto">
        <a:xfrm>
          <a:off x="4552950" y="0"/>
          <a:ext cx="196768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dist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華康楷書體W5"/>
            </a:rPr>
            <a:t>說明</a:t>
          </a:r>
          <a:endParaRPr lang="zh-TW" altLang="en-US"/>
        </a:p>
      </xdr:txBody>
    </xdr:sp>
    <xdr:clientData/>
  </xdr:twoCellAnchor>
  <xdr:twoCellAnchor>
    <xdr:from>
      <xdr:col>0</xdr:col>
      <xdr:colOff>41400</xdr:colOff>
      <xdr:row>0</xdr:row>
      <xdr:rowOff>0</xdr:rowOff>
    </xdr:from>
    <xdr:to>
      <xdr:col>1</xdr:col>
      <xdr:colOff>12</xdr:colOff>
      <xdr:row>0</xdr:row>
      <xdr:rowOff>0</xdr:rowOff>
    </xdr:to>
    <xdr:sp macro="" textlink="">
      <xdr:nvSpPr>
        <xdr:cNvPr id="3" name="文字 2"/>
        <xdr:cNvSpPr txBox="1">
          <a:spLocks noChangeArrowheads="1"/>
        </xdr:cNvSpPr>
      </xdr:nvSpPr>
      <xdr:spPr bwMode="auto">
        <a:xfrm>
          <a:off x="41400" y="0"/>
          <a:ext cx="297247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dist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華康楷書體W5"/>
            </a:rPr>
            <a:t>科目</a:t>
          </a:r>
          <a:endParaRPr lang="zh-TW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文字 1"/>
        <xdr:cNvSpPr txBox="1">
          <a:spLocks noChangeArrowheads="1"/>
        </xdr:cNvSpPr>
      </xdr:nvSpPr>
      <xdr:spPr bwMode="auto">
        <a:xfrm>
          <a:off x="1287475" y="0"/>
          <a:ext cx="17410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華康楷書體W5"/>
            </a:rPr>
            <a:t>科　　　　目</a:t>
          </a:r>
          <a:endParaRPr lang="zh-TW" alt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文字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華康楷書體W5"/>
            </a:rPr>
            <a:t>前 年 度 決 算 數</a:t>
          </a:r>
          <a:endParaRPr lang="zh-TW" altLang="en-US"/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文字 3"/>
        <xdr:cNvSpPr txBox="1">
          <a:spLocks noChangeArrowheads="1"/>
        </xdr:cNvSpPr>
      </xdr:nvSpPr>
      <xdr:spPr bwMode="auto">
        <a:xfrm>
          <a:off x="3028493" y="0"/>
          <a:ext cx="141914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華康楷書體W5"/>
            </a:rPr>
            <a:t>本 年 度 預 計 數</a:t>
          </a:r>
          <a:endParaRPr lang="zh-TW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E33"/>
  <sheetViews>
    <sheetView tabSelected="1" view="pageBreakPreview" zoomScaleNormal="100" zoomScaleSheetLayoutView="100" workbookViewId="0">
      <selection activeCell="B25" sqref="B25"/>
    </sheetView>
  </sheetViews>
  <sheetFormatPr defaultColWidth="9" defaultRowHeight="16.5"/>
  <cols>
    <col min="1" max="1" width="13" style="14" customWidth="1"/>
    <col min="2" max="2" width="31" style="14" customWidth="1"/>
    <col min="3" max="5" width="12.75" style="14" customWidth="1"/>
    <col min="6" max="16384" width="9" style="14"/>
  </cols>
  <sheetData>
    <row r="1" spans="1:5" ht="27.75" customHeight="1">
      <c r="A1" s="1" t="s">
        <v>0</v>
      </c>
      <c r="B1" s="2" t="s">
        <v>1</v>
      </c>
      <c r="C1" s="1" t="s">
        <v>2</v>
      </c>
      <c r="D1" s="1" t="s">
        <v>3</v>
      </c>
      <c r="E1" s="208" t="s">
        <v>158</v>
      </c>
    </row>
    <row r="2" spans="1:5" ht="22.9" customHeight="1">
      <c r="A2" s="3">
        <f>SUM(A3,A8,A11,A16,A18)</f>
        <v>6509994</v>
      </c>
      <c r="B2" s="4" t="s">
        <v>4</v>
      </c>
      <c r="C2" s="3">
        <f>SUM(C3,C8,C11,C18)</f>
        <v>5883000</v>
      </c>
      <c r="D2" s="3">
        <f>SUM(D3,D8,D11,D18)</f>
        <v>4569842</v>
      </c>
      <c r="E2" s="3">
        <f t="shared" ref="E2:E32" si="0">C2-D2</f>
        <v>1313158</v>
      </c>
    </row>
    <row r="3" spans="1:5" ht="22.9" customHeight="1">
      <c r="A3" s="5">
        <f>SUM(A4:A7)</f>
        <v>4738885</v>
      </c>
      <c r="B3" s="6" t="s">
        <v>184</v>
      </c>
      <c r="C3" s="5">
        <f>SUM(C4:C7)</f>
        <v>5818000</v>
      </c>
      <c r="D3" s="5">
        <f>SUM(D4:D7)</f>
        <v>4500000</v>
      </c>
      <c r="E3" s="5">
        <f t="shared" si="0"/>
        <v>1318000</v>
      </c>
    </row>
    <row r="4" spans="1:5" ht="22.9" hidden="1" customHeight="1">
      <c r="A4" s="5">
        <v>0</v>
      </c>
      <c r="B4" s="7" t="s">
        <v>185</v>
      </c>
      <c r="C4" s="5">
        <v>0</v>
      </c>
      <c r="D4" s="5">
        <v>0</v>
      </c>
      <c r="E4" s="5">
        <f t="shared" si="0"/>
        <v>0</v>
      </c>
    </row>
    <row r="5" spans="1:5" ht="22.9" hidden="1" customHeight="1">
      <c r="A5" s="5">
        <v>0</v>
      </c>
      <c r="B5" s="7" t="s">
        <v>186</v>
      </c>
      <c r="C5" s="5">
        <v>0</v>
      </c>
      <c r="D5" s="5">
        <v>0</v>
      </c>
      <c r="E5" s="5">
        <f t="shared" si="0"/>
        <v>0</v>
      </c>
    </row>
    <row r="6" spans="1:5" ht="22.9" customHeight="1">
      <c r="A6" s="5">
        <v>4738885</v>
      </c>
      <c r="B6" s="7" t="s">
        <v>187</v>
      </c>
      <c r="C6" s="5">
        <f>578000+5240000</f>
        <v>5818000</v>
      </c>
      <c r="D6" s="5">
        <v>4500000</v>
      </c>
      <c r="E6" s="5">
        <f t="shared" si="0"/>
        <v>1318000</v>
      </c>
    </row>
    <row r="7" spans="1:5" ht="22.9" hidden="1" customHeight="1">
      <c r="A7" s="5">
        <v>0</v>
      </c>
      <c r="B7" s="7" t="s">
        <v>188</v>
      </c>
      <c r="C7" s="5">
        <v>0</v>
      </c>
      <c r="D7" s="5">
        <v>0</v>
      </c>
      <c r="E7" s="5">
        <f t="shared" si="0"/>
        <v>0</v>
      </c>
    </row>
    <row r="8" spans="1:5" ht="22.9" hidden="1" customHeight="1">
      <c r="A8" s="5">
        <f>SUM(A9:A10)</f>
        <v>0</v>
      </c>
      <c r="B8" s="6" t="s">
        <v>189</v>
      </c>
      <c r="C8" s="5">
        <f>SUM(C9:C10)</f>
        <v>0</v>
      </c>
      <c r="D8" s="5">
        <f>SUM(D9:D10)</f>
        <v>0</v>
      </c>
      <c r="E8" s="5">
        <f t="shared" si="0"/>
        <v>0</v>
      </c>
    </row>
    <row r="9" spans="1:5" ht="22.9" hidden="1" customHeight="1">
      <c r="A9" s="5">
        <v>0</v>
      </c>
      <c r="B9" s="7" t="s">
        <v>190</v>
      </c>
      <c r="C9" s="5">
        <v>0</v>
      </c>
      <c r="D9" s="5">
        <v>0</v>
      </c>
      <c r="E9" s="5">
        <f t="shared" si="0"/>
        <v>0</v>
      </c>
    </row>
    <row r="10" spans="1:5" ht="22.9" hidden="1" customHeight="1">
      <c r="A10" s="5">
        <v>0</v>
      </c>
      <c r="B10" s="7" t="s">
        <v>191</v>
      </c>
      <c r="C10" s="5">
        <v>0</v>
      </c>
      <c r="D10" s="5">
        <v>0</v>
      </c>
      <c r="E10" s="5">
        <f t="shared" si="0"/>
        <v>0</v>
      </c>
    </row>
    <row r="11" spans="1:5" ht="22.9" customHeight="1">
      <c r="A11" s="5">
        <f>SUM(A12:A15)</f>
        <v>52187</v>
      </c>
      <c r="B11" s="6" t="s">
        <v>192</v>
      </c>
      <c r="C11" s="5">
        <f>SUM(C12:C15)</f>
        <v>35000</v>
      </c>
      <c r="D11" s="5">
        <f>SUM(D12:D15)</f>
        <v>54842</v>
      </c>
      <c r="E11" s="5">
        <f t="shared" si="0"/>
        <v>-19842</v>
      </c>
    </row>
    <row r="12" spans="1:5" ht="22.9" hidden="1" customHeight="1">
      <c r="A12" s="5">
        <v>0</v>
      </c>
      <c r="B12" s="7" t="s">
        <v>193</v>
      </c>
      <c r="C12" s="5">
        <v>0</v>
      </c>
      <c r="D12" s="5">
        <v>0</v>
      </c>
      <c r="E12" s="5">
        <f t="shared" si="0"/>
        <v>0</v>
      </c>
    </row>
    <row r="13" spans="1:5" ht="22.9" hidden="1" customHeight="1">
      <c r="A13" s="5">
        <v>0</v>
      </c>
      <c r="B13" s="7" t="s">
        <v>194</v>
      </c>
      <c r="C13" s="5">
        <v>0</v>
      </c>
      <c r="D13" s="5">
        <v>0</v>
      </c>
      <c r="E13" s="5">
        <f t="shared" si="0"/>
        <v>0</v>
      </c>
    </row>
    <row r="14" spans="1:5" ht="22.9" customHeight="1">
      <c r="A14" s="5">
        <v>20946</v>
      </c>
      <c r="B14" s="7" t="s">
        <v>195</v>
      </c>
      <c r="C14" s="5">
        <v>25000</v>
      </c>
      <c r="D14" s="5">
        <v>31000</v>
      </c>
      <c r="E14" s="5">
        <f t="shared" si="0"/>
        <v>-6000</v>
      </c>
    </row>
    <row r="15" spans="1:5" ht="22.9" customHeight="1">
      <c r="A15" s="5">
        <v>31241</v>
      </c>
      <c r="B15" s="7" t="s">
        <v>196</v>
      </c>
      <c r="C15" s="5">
        <v>10000</v>
      </c>
      <c r="D15" s="5">
        <v>23842</v>
      </c>
      <c r="E15" s="5">
        <f t="shared" si="0"/>
        <v>-13842</v>
      </c>
    </row>
    <row r="16" spans="1:5" ht="22.9" customHeight="1">
      <c r="A16" s="5">
        <f>A17</f>
        <v>1652800</v>
      </c>
      <c r="B16" s="107" t="s">
        <v>161</v>
      </c>
      <c r="C16" s="5"/>
      <c r="D16" s="5"/>
      <c r="E16" s="5"/>
    </row>
    <row r="17" spans="1:5" ht="22.9" customHeight="1">
      <c r="A17" s="5">
        <v>1652800</v>
      </c>
      <c r="B17" s="7" t="s">
        <v>197</v>
      </c>
      <c r="C17" s="5"/>
      <c r="D17" s="5"/>
      <c r="E17" s="5"/>
    </row>
    <row r="18" spans="1:5" ht="22.9" customHeight="1">
      <c r="A18" s="5">
        <f>A19</f>
        <v>66122</v>
      </c>
      <c r="B18" s="6" t="s">
        <v>198</v>
      </c>
      <c r="C18" s="5">
        <f>C19</f>
        <v>30000</v>
      </c>
      <c r="D18" s="5">
        <f>D19</f>
        <v>15000</v>
      </c>
      <c r="E18" s="5">
        <f t="shared" si="0"/>
        <v>15000</v>
      </c>
    </row>
    <row r="19" spans="1:5" ht="22.9" customHeight="1">
      <c r="A19" s="5">
        <v>66122</v>
      </c>
      <c r="B19" s="7" t="s">
        <v>199</v>
      </c>
      <c r="C19" s="5">
        <v>30000</v>
      </c>
      <c r="D19" s="5">
        <v>15000</v>
      </c>
      <c r="E19" s="5">
        <f t="shared" si="0"/>
        <v>15000</v>
      </c>
    </row>
    <row r="20" spans="1:5" ht="22.9" customHeight="1">
      <c r="A20" s="8">
        <f>SUM(A21:A28)</f>
        <v>5582428</v>
      </c>
      <c r="B20" s="9" t="s">
        <v>5</v>
      </c>
      <c r="C20" s="8">
        <f>SUM(C21:C28)</f>
        <v>5860000</v>
      </c>
      <c r="D20" s="8">
        <f>SUM(D21:D28)</f>
        <v>5764836</v>
      </c>
      <c r="E20" s="8">
        <f t="shared" si="0"/>
        <v>95164</v>
      </c>
    </row>
    <row r="21" spans="1:5" hidden="1">
      <c r="A21" s="5">
        <v>0</v>
      </c>
      <c r="B21" s="10" t="s">
        <v>200</v>
      </c>
      <c r="C21" s="5">
        <v>0</v>
      </c>
      <c r="D21" s="5">
        <v>0</v>
      </c>
      <c r="E21" s="5">
        <f t="shared" si="0"/>
        <v>0</v>
      </c>
    </row>
    <row r="22" spans="1:5" hidden="1">
      <c r="A22" s="5">
        <v>0</v>
      </c>
      <c r="B22" s="10" t="s">
        <v>201</v>
      </c>
      <c r="C22" s="5">
        <v>0</v>
      </c>
      <c r="D22" s="5">
        <v>0</v>
      </c>
      <c r="E22" s="5">
        <f t="shared" si="0"/>
        <v>0</v>
      </c>
    </row>
    <row r="23" spans="1:5" ht="33" hidden="1">
      <c r="A23" s="5">
        <v>0</v>
      </c>
      <c r="B23" s="11" t="s">
        <v>202</v>
      </c>
      <c r="C23" s="5">
        <v>0</v>
      </c>
      <c r="D23" s="5">
        <v>0</v>
      </c>
      <c r="E23" s="5">
        <f t="shared" si="0"/>
        <v>0</v>
      </c>
    </row>
    <row r="24" spans="1:5" hidden="1">
      <c r="A24" s="5">
        <v>0</v>
      </c>
      <c r="B24" s="10" t="s">
        <v>203</v>
      </c>
      <c r="C24" s="5">
        <v>0</v>
      </c>
      <c r="D24" s="5">
        <v>0</v>
      </c>
      <c r="E24" s="5">
        <f t="shared" si="0"/>
        <v>0</v>
      </c>
    </row>
    <row r="25" spans="1:5" ht="36" customHeight="1">
      <c r="A25" s="5">
        <v>5580542</v>
      </c>
      <c r="B25" s="11" t="s">
        <v>204</v>
      </c>
      <c r="C25" s="5">
        <v>5858300</v>
      </c>
      <c r="D25" s="5">
        <v>5762848</v>
      </c>
      <c r="E25" s="5">
        <f t="shared" si="0"/>
        <v>95452</v>
      </c>
    </row>
    <row r="26" spans="1:5" ht="22.9" customHeight="1">
      <c r="A26" s="5">
        <v>1886</v>
      </c>
      <c r="B26" s="10" t="s">
        <v>205</v>
      </c>
      <c r="C26" s="5">
        <v>1700</v>
      </c>
      <c r="D26" s="5">
        <v>1988</v>
      </c>
      <c r="E26" s="5">
        <f t="shared" si="0"/>
        <v>-288</v>
      </c>
    </row>
    <row r="27" spans="1:5" hidden="1">
      <c r="A27" s="5">
        <v>0</v>
      </c>
      <c r="B27" s="10" t="s">
        <v>206</v>
      </c>
      <c r="C27" s="5">
        <v>0</v>
      </c>
      <c r="D27" s="5">
        <v>0</v>
      </c>
      <c r="E27" s="5">
        <f t="shared" si="0"/>
        <v>0</v>
      </c>
    </row>
    <row r="28" spans="1:5" hidden="1">
      <c r="A28" s="5">
        <v>0</v>
      </c>
      <c r="B28" s="10" t="s">
        <v>207</v>
      </c>
      <c r="C28" s="5">
        <v>0</v>
      </c>
      <c r="D28" s="5">
        <v>0</v>
      </c>
      <c r="E28" s="5">
        <f t="shared" si="0"/>
        <v>0</v>
      </c>
    </row>
    <row r="29" spans="1:5" ht="22.9" customHeight="1">
      <c r="A29" s="8">
        <f>A2-A20</f>
        <v>927566</v>
      </c>
      <c r="B29" s="9" t="s">
        <v>208</v>
      </c>
      <c r="C29" s="8">
        <f>C2-C20</f>
        <v>23000</v>
      </c>
      <c r="D29" s="8">
        <f>D2-D20</f>
        <v>-1194994</v>
      </c>
      <c r="E29" s="8">
        <f t="shared" si="0"/>
        <v>1217994</v>
      </c>
    </row>
    <row r="30" spans="1:5" ht="22.9" customHeight="1">
      <c r="A30" s="8">
        <v>2999780</v>
      </c>
      <c r="B30" s="9" t="s">
        <v>6</v>
      </c>
      <c r="C30" s="8">
        <v>2732352</v>
      </c>
      <c r="D30" s="209">
        <v>1885751</v>
      </c>
      <c r="E30" s="8">
        <f t="shared" si="0"/>
        <v>846601</v>
      </c>
    </row>
    <row r="31" spans="1:5" ht="22.9" customHeight="1">
      <c r="A31" s="210">
        <v>0</v>
      </c>
      <c r="B31" s="9" t="s">
        <v>7</v>
      </c>
      <c r="C31" s="8">
        <f>C28</f>
        <v>0</v>
      </c>
      <c r="D31" s="8">
        <f>D28</f>
        <v>0</v>
      </c>
      <c r="E31" s="8">
        <f>E28</f>
        <v>0</v>
      </c>
    </row>
    <row r="32" spans="1:5" ht="22.9" customHeight="1">
      <c r="A32" s="12">
        <f>SUM(A29:A30)</f>
        <v>3927346</v>
      </c>
      <c r="B32" s="13" t="s">
        <v>8</v>
      </c>
      <c r="C32" s="12">
        <f>SUM(C29:C30)</f>
        <v>2755352</v>
      </c>
      <c r="D32" s="12">
        <f>SUM(D29:D30)</f>
        <v>690757</v>
      </c>
      <c r="E32" s="12">
        <f t="shared" si="0"/>
        <v>2064595</v>
      </c>
    </row>
    <row r="33" spans="1:5" ht="39.75" customHeight="1">
      <c r="A33" s="255" t="s">
        <v>371</v>
      </c>
      <c r="B33" s="323"/>
      <c r="C33" s="323"/>
      <c r="D33" s="323"/>
      <c r="E33" s="323"/>
    </row>
  </sheetData>
  <mergeCells count="1">
    <mergeCell ref="A33:E33"/>
  </mergeCells>
  <phoneticPr fontId="3" type="noConversion"/>
  <printOptions horizontalCentered="1"/>
  <pageMargins left="0.39370078740157483" right="0.39370078740157483" top="2.1653543307086616" bottom="0.39370078740157483" header="0.62992125984251968" footer="0.39370078740157483"/>
  <pageSetup paperSize="9" firstPageNumber="5" orientation="portrait" useFirstPageNumber="1" r:id="rId1"/>
  <headerFooter alignWithMargins="0">
    <oddHeader>&amp;C&amp;18&amp;U經濟部能源局
石油基金&amp;U
基金來源、用途及餘絀預計表&amp;12
中華民國&amp;"Times New Roman,標準"106&amp;"標楷體,標準"年度&amp;R
單位：新臺幣千元</oddHeader>
    <oddFooter>&amp;C&amp;"Times New Roman,標準"3-&amp;P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75"/>
  <sheetViews>
    <sheetView view="pageBreakPreview" zoomScaleNormal="100" zoomScaleSheetLayoutView="100" workbookViewId="0">
      <selection activeCell="C9" sqref="C9"/>
    </sheetView>
  </sheetViews>
  <sheetFormatPr defaultColWidth="9" defaultRowHeight="24" customHeight="1"/>
  <cols>
    <col min="1" max="2" width="10.5" style="205" customWidth="1"/>
    <col min="3" max="3" width="19.5" style="206" customWidth="1"/>
    <col min="4" max="4" width="11.125" style="205" customWidth="1"/>
    <col min="5" max="5" width="13.125" style="205" customWidth="1"/>
    <col min="6" max="6" width="8.5" style="205" customWidth="1"/>
    <col min="7" max="7" width="7.5" style="205" customWidth="1"/>
    <col min="8" max="8" width="6.125" style="205" hidden="1" customWidth="1"/>
    <col min="9" max="9" width="9.5" style="207" hidden="1" customWidth="1"/>
    <col min="10" max="10" width="0" style="207" hidden="1" customWidth="1"/>
    <col min="11" max="11" width="9" style="207" customWidth="1"/>
    <col min="12" max="16384" width="9" style="207"/>
  </cols>
  <sheetData>
    <row r="1" spans="1:10" s="191" customFormat="1" ht="25.7" customHeight="1">
      <c r="A1" s="321" t="s">
        <v>124</v>
      </c>
      <c r="B1" s="321"/>
      <c r="C1" s="321"/>
      <c r="D1" s="321"/>
      <c r="E1" s="321"/>
      <c r="F1" s="321"/>
      <c r="G1" s="321"/>
      <c r="H1" s="321"/>
    </row>
    <row r="2" spans="1:10" s="191" customFormat="1" ht="25.7" customHeight="1">
      <c r="A2" s="321" t="s">
        <v>125</v>
      </c>
      <c r="B2" s="321"/>
      <c r="C2" s="321"/>
      <c r="D2" s="321"/>
      <c r="E2" s="321"/>
      <c r="F2" s="321"/>
      <c r="G2" s="321"/>
      <c r="H2" s="321"/>
    </row>
    <row r="3" spans="1:10" s="191" customFormat="1" ht="25.7" customHeight="1">
      <c r="A3" s="281" t="s">
        <v>126</v>
      </c>
      <c r="B3" s="281"/>
      <c r="C3" s="281"/>
      <c r="D3" s="281"/>
      <c r="E3" s="281"/>
      <c r="F3" s="281"/>
      <c r="G3" s="281"/>
      <c r="H3" s="281"/>
    </row>
    <row r="4" spans="1:10" s="192" customFormat="1" ht="21.2" customHeight="1">
      <c r="A4" s="261" t="s">
        <v>352</v>
      </c>
      <c r="B4" s="261"/>
      <c r="C4" s="261"/>
      <c r="D4" s="261"/>
      <c r="E4" s="261"/>
      <c r="F4" s="261"/>
      <c r="G4" s="261"/>
      <c r="H4" s="261"/>
    </row>
    <row r="5" spans="1:10" s="192" customFormat="1" ht="18.75" customHeight="1">
      <c r="A5" s="193"/>
      <c r="B5" s="193"/>
      <c r="C5" s="322"/>
      <c r="D5" s="322"/>
      <c r="E5" s="322"/>
      <c r="G5" s="194" t="s">
        <v>127</v>
      </c>
      <c r="H5" s="195"/>
    </row>
    <row r="6" spans="1:10" s="197" customFormat="1" ht="24" customHeight="1">
      <c r="A6" s="314" t="s">
        <v>353</v>
      </c>
      <c r="B6" s="314" t="s">
        <v>354</v>
      </c>
      <c r="C6" s="316" t="s">
        <v>128</v>
      </c>
      <c r="D6" s="318" t="s">
        <v>129</v>
      </c>
      <c r="E6" s="319"/>
      <c r="F6" s="319"/>
      <c r="G6" s="320"/>
      <c r="H6" s="196"/>
    </row>
    <row r="7" spans="1:10" s="197" customFormat="1" ht="54" customHeight="1">
      <c r="A7" s="315"/>
      <c r="B7" s="315"/>
      <c r="C7" s="317"/>
      <c r="D7" s="198" t="s">
        <v>130</v>
      </c>
      <c r="E7" s="199" t="s">
        <v>131</v>
      </c>
      <c r="F7" s="198" t="s">
        <v>132</v>
      </c>
      <c r="G7" s="198" t="s">
        <v>355</v>
      </c>
      <c r="H7" s="198" t="s">
        <v>356</v>
      </c>
    </row>
    <row r="8" spans="1:10" s="200" customFormat="1" ht="25.15" customHeight="1">
      <c r="A8" s="95">
        <f>A9</f>
        <v>216</v>
      </c>
      <c r="B8" s="95">
        <f>SUM(B9)</f>
        <v>288</v>
      </c>
      <c r="C8" s="96" t="s">
        <v>133</v>
      </c>
      <c r="D8" s="95">
        <f>SUM(E8:H8)</f>
        <v>0</v>
      </c>
      <c r="E8" s="95">
        <f>SUM(E9)</f>
        <v>0</v>
      </c>
      <c r="F8" s="95">
        <f>SUM(F9)</f>
        <v>0</v>
      </c>
      <c r="G8" s="95">
        <f>SUM(G9)</f>
        <v>0</v>
      </c>
      <c r="H8" s="95">
        <f>SUM(H9)</f>
        <v>0</v>
      </c>
      <c r="I8" s="200">
        <v>1</v>
      </c>
      <c r="J8" s="200" t="s">
        <v>134</v>
      </c>
    </row>
    <row r="9" spans="1:10" s="201" customFormat="1" ht="25.15" customHeight="1">
      <c r="A9" s="97">
        <f>基金用途明細表!A82</f>
        <v>216</v>
      </c>
      <c r="B9" s="97">
        <v>288</v>
      </c>
      <c r="C9" s="98" t="s">
        <v>357</v>
      </c>
      <c r="D9" s="97">
        <f t="shared" ref="D9:D27" si="0">SUM(E9:H9)</f>
        <v>0</v>
      </c>
      <c r="E9" s="97">
        <v>0</v>
      </c>
      <c r="F9" s="97">
        <v>0</v>
      </c>
      <c r="G9" s="97">
        <v>0</v>
      </c>
      <c r="H9" s="97">
        <v>0</v>
      </c>
      <c r="I9" s="201">
        <v>11</v>
      </c>
      <c r="J9" s="201">
        <v>1</v>
      </c>
    </row>
    <row r="10" spans="1:10" s="200" customFormat="1" ht="25.15" customHeight="1">
      <c r="A10" s="99">
        <f>A13+A16+A17</f>
        <v>740282</v>
      </c>
      <c r="B10" s="99">
        <f>SUM(B11:B17)</f>
        <v>777049</v>
      </c>
      <c r="C10" s="100" t="s">
        <v>135</v>
      </c>
      <c r="D10" s="99">
        <f t="shared" si="0"/>
        <v>744458</v>
      </c>
      <c r="E10" s="99">
        <f>SUMIF(J9:J1007, "2",E9:E1007)</f>
        <v>742758</v>
      </c>
      <c r="F10" s="99">
        <f>SUMIF(J9:J1007, "2",F9:F1007)</f>
        <v>1700</v>
      </c>
      <c r="G10" s="99">
        <f>SUMIF(J9:J1007, "2",G9:G1007)</f>
        <v>0</v>
      </c>
      <c r="H10" s="99">
        <f>SUMIF(J9:J1007, "2",H9:H1007)</f>
        <v>0</v>
      </c>
      <c r="I10" s="200">
        <v>2</v>
      </c>
      <c r="J10" s="200" t="s">
        <v>134</v>
      </c>
    </row>
    <row r="11" spans="1:10" s="201" customFormat="1" ht="25.15" hidden="1" customHeight="1">
      <c r="A11" s="97">
        <v>0</v>
      </c>
      <c r="B11" s="97">
        <v>0</v>
      </c>
      <c r="C11" s="98" t="s">
        <v>358</v>
      </c>
      <c r="D11" s="97">
        <f t="shared" si="0"/>
        <v>0</v>
      </c>
      <c r="E11" s="97">
        <v>0</v>
      </c>
      <c r="F11" s="97">
        <v>0</v>
      </c>
      <c r="G11" s="97">
        <v>0</v>
      </c>
      <c r="H11" s="97">
        <v>0</v>
      </c>
      <c r="I11" s="201">
        <v>21</v>
      </c>
      <c r="J11" s="201">
        <v>2</v>
      </c>
    </row>
    <row r="12" spans="1:10" s="201" customFormat="1" ht="25.15" customHeight="1">
      <c r="A12" s="97"/>
      <c r="B12" s="97">
        <v>0</v>
      </c>
      <c r="C12" s="98" t="s">
        <v>359</v>
      </c>
      <c r="D12" s="97">
        <f t="shared" si="0"/>
        <v>0</v>
      </c>
      <c r="E12" s="97">
        <v>0</v>
      </c>
      <c r="F12" s="97">
        <v>0</v>
      </c>
      <c r="G12" s="97">
        <v>0</v>
      </c>
      <c r="H12" s="97">
        <v>0</v>
      </c>
      <c r="I12" s="201">
        <v>22</v>
      </c>
      <c r="J12" s="201">
        <v>2</v>
      </c>
    </row>
    <row r="13" spans="1:10" s="201" customFormat="1" ht="25.15" customHeight="1">
      <c r="A13" s="97">
        <f>基金用途明細表!A9</f>
        <v>701</v>
      </c>
      <c r="B13" s="97">
        <f>750-38</f>
        <v>712</v>
      </c>
      <c r="C13" s="98" t="s">
        <v>360</v>
      </c>
      <c r="D13" s="97">
        <f t="shared" si="0"/>
        <v>712</v>
      </c>
      <c r="E13" s="97">
        <f>750-38</f>
        <v>712</v>
      </c>
      <c r="F13" s="97">
        <v>0</v>
      </c>
      <c r="G13" s="97">
        <v>0</v>
      </c>
      <c r="H13" s="97">
        <v>0</v>
      </c>
      <c r="I13" s="201">
        <v>23</v>
      </c>
      <c r="J13" s="201">
        <v>2</v>
      </c>
    </row>
    <row r="14" spans="1:10" s="201" customFormat="1" ht="25.15" customHeight="1">
      <c r="A14" s="97">
        <v>0</v>
      </c>
      <c r="B14" s="97">
        <v>0</v>
      </c>
      <c r="C14" s="98" t="s">
        <v>361</v>
      </c>
      <c r="D14" s="97">
        <f t="shared" si="0"/>
        <v>0</v>
      </c>
      <c r="E14" s="97">
        <v>0</v>
      </c>
      <c r="F14" s="97">
        <v>0</v>
      </c>
      <c r="G14" s="97">
        <v>0</v>
      </c>
      <c r="H14" s="97">
        <v>0</v>
      </c>
      <c r="I14" s="201">
        <v>24</v>
      </c>
      <c r="J14" s="201">
        <v>2</v>
      </c>
    </row>
    <row r="15" spans="1:10" s="201" customFormat="1" ht="25.15" customHeight="1">
      <c r="A15" s="97">
        <v>0</v>
      </c>
      <c r="B15" s="97">
        <v>0</v>
      </c>
      <c r="C15" s="98" t="s">
        <v>362</v>
      </c>
      <c r="D15" s="97">
        <f t="shared" si="0"/>
        <v>0</v>
      </c>
      <c r="E15" s="97">
        <v>0</v>
      </c>
      <c r="F15" s="97">
        <v>0</v>
      </c>
      <c r="G15" s="97">
        <v>0</v>
      </c>
      <c r="H15" s="97">
        <v>0</v>
      </c>
      <c r="I15" s="201">
        <v>25</v>
      </c>
      <c r="J15" s="201">
        <v>2</v>
      </c>
    </row>
    <row r="16" spans="1:10" s="201" customFormat="1" ht="25.15" customHeight="1">
      <c r="A16" s="97">
        <f>基金用途明細表!A84</f>
        <v>1670</v>
      </c>
      <c r="B16" s="97">
        <v>1700</v>
      </c>
      <c r="C16" s="98" t="s">
        <v>363</v>
      </c>
      <c r="D16" s="97">
        <f t="shared" si="0"/>
        <v>1700</v>
      </c>
      <c r="E16" s="97">
        <v>0</v>
      </c>
      <c r="F16" s="97">
        <v>1700</v>
      </c>
      <c r="G16" s="97">
        <v>0</v>
      </c>
      <c r="H16" s="97">
        <v>0</v>
      </c>
      <c r="I16" s="201">
        <v>27</v>
      </c>
      <c r="J16" s="201">
        <v>2</v>
      </c>
    </row>
    <row r="17" spans="1:10" s="201" customFormat="1" ht="25.15" customHeight="1">
      <c r="A17" s="97">
        <f>基金用途明細表!A18</f>
        <v>737911</v>
      </c>
      <c r="B17" s="97">
        <v>774637</v>
      </c>
      <c r="C17" s="98" t="s">
        <v>364</v>
      </c>
      <c r="D17" s="97">
        <f t="shared" si="0"/>
        <v>742046</v>
      </c>
      <c r="E17" s="97">
        <f>基金用途明細表!C18</f>
        <v>742046</v>
      </c>
      <c r="F17" s="97">
        <v>0</v>
      </c>
      <c r="G17" s="97">
        <v>0</v>
      </c>
      <c r="H17" s="97">
        <v>0</v>
      </c>
      <c r="I17" s="201">
        <v>28</v>
      </c>
      <c r="J17" s="201">
        <v>2</v>
      </c>
    </row>
    <row r="18" spans="1:10" s="200" customFormat="1" ht="25.15" customHeight="1">
      <c r="A18" s="99">
        <f>A19</f>
        <v>1</v>
      </c>
      <c r="B18" s="99">
        <f>SUM(B19)</f>
        <v>0</v>
      </c>
      <c r="C18" s="100" t="s">
        <v>136</v>
      </c>
      <c r="D18" s="99">
        <f t="shared" si="0"/>
        <v>0</v>
      </c>
      <c r="E18" s="99">
        <f>SUM(E19)</f>
        <v>0</v>
      </c>
      <c r="F18" s="99">
        <f>SUM(F19)</f>
        <v>0</v>
      </c>
      <c r="G18" s="99">
        <f>SUM(G19)</f>
        <v>0</v>
      </c>
      <c r="H18" s="99">
        <f>SUM(H19)</f>
        <v>0</v>
      </c>
      <c r="I18" s="200">
        <v>3</v>
      </c>
      <c r="J18" s="200" t="s">
        <v>134</v>
      </c>
    </row>
    <row r="19" spans="1:10" s="201" customFormat="1" ht="25.15" customHeight="1">
      <c r="A19" s="97">
        <v>1</v>
      </c>
      <c r="B19" s="97">
        <v>0</v>
      </c>
      <c r="C19" s="98" t="s">
        <v>365</v>
      </c>
      <c r="D19" s="97">
        <f t="shared" si="0"/>
        <v>0</v>
      </c>
      <c r="E19" s="97">
        <v>0</v>
      </c>
      <c r="F19" s="97">
        <v>0</v>
      </c>
      <c r="G19" s="97">
        <v>0</v>
      </c>
      <c r="H19" s="97">
        <v>0</v>
      </c>
      <c r="I19" s="201">
        <v>32</v>
      </c>
      <c r="J19" s="201">
        <v>3</v>
      </c>
    </row>
    <row r="20" spans="1:10" s="200" customFormat="1" ht="16.5">
      <c r="A20" s="99">
        <f>A23</f>
        <v>2167302</v>
      </c>
      <c r="B20" s="99">
        <f>SUM(B21:B23)</f>
        <v>2183772</v>
      </c>
      <c r="C20" s="100" t="s">
        <v>137</v>
      </c>
      <c r="D20" s="99">
        <f t="shared" si="0"/>
        <v>2463502</v>
      </c>
      <c r="E20" s="99">
        <f>SUM(E21:E23)</f>
        <v>2463502</v>
      </c>
      <c r="F20" s="99">
        <f>SUM(F21:F23)</f>
        <v>0</v>
      </c>
      <c r="G20" s="99">
        <f>SUM(G21:G23)</f>
        <v>0</v>
      </c>
      <c r="H20" s="99">
        <f>SUM(H21:H23)</f>
        <v>0</v>
      </c>
      <c r="I20" s="200">
        <v>4</v>
      </c>
      <c r="J20" s="200" t="s">
        <v>134</v>
      </c>
    </row>
    <row r="21" spans="1:10" s="201" customFormat="1" ht="25.15" customHeight="1">
      <c r="A21" s="97"/>
      <c r="B21" s="97">
        <v>0</v>
      </c>
      <c r="C21" s="98" t="s">
        <v>366</v>
      </c>
      <c r="D21" s="97">
        <f t="shared" si="0"/>
        <v>0</v>
      </c>
      <c r="E21" s="97">
        <v>0</v>
      </c>
      <c r="F21" s="97">
        <v>0</v>
      </c>
      <c r="G21" s="97">
        <v>0</v>
      </c>
      <c r="H21" s="97">
        <v>0</v>
      </c>
      <c r="I21" s="201">
        <v>42</v>
      </c>
      <c r="J21" s="201">
        <v>4</v>
      </c>
    </row>
    <row r="22" spans="1:10" s="201" customFormat="1" ht="33">
      <c r="A22" s="97"/>
      <c r="B22" s="97">
        <v>0</v>
      </c>
      <c r="C22" s="101" t="s">
        <v>367</v>
      </c>
      <c r="D22" s="97">
        <f t="shared" si="0"/>
        <v>0</v>
      </c>
      <c r="E22" s="97">
        <v>0</v>
      </c>
      <c r="F22" s="97">
        <v>0</v>
      </c>
      <c r="G22" s="97">
        <v>0</v>
      </c>
      <c r="H22" s="97">
        <v>0</v>
      </c>
      <c r="I22" s="201">
        <v>43</v>
      </c>
      <c r="J22" s="201">
        <v>4</v>
      </c>
    </row>
    <row r="23" spans="1:10" s="201" customFormat="1" ht="30.4" customHeight="1">
      <c r="A23" s="97">
        <f>基金用途明細表!A54</f>
        <v>2167302</v>
      </c>
      <c r="B23" s="97">
        <v>2183772</v>
      </c>
      <c r="C23" s="98" t="s">
        <v>368</v>
      </c>
      <c r="D23" s="97">
        <f t="shared" si="0"/>
        <v>2463502</v>
      </c>
      <c r="E23" s="97">
        <f>基金用途明細表!C54</f>
        <v>2463502</v>
      </c>
      <c r="F23" s="97">
        <v>0</v>
      </c>
      <c r="G23" s="97">
        <v>0</v>
      </c>
      <c r="H23" s="97">
        <v>0</v>
      </c>
      <c r="I23" s="201">
        <v>44</v>
      </c>
      <c r="J23" s="201">
        <v>4</v>
      </c>
    </row>
    <row r="24" spans="1:10" s="202" customFormat="1" ht="54" customHeight="1">
      <c r="A24" s="23">
        <f>A25</f>
        <v>2674166</v>
      </c>
      <c r="B24" s="23">
        <f>SUM(B25:B25)</f>
        <v>2803727</v>
      </c>
      <c r="C24" s="102" t="s">
        <v>138</v>
      </c>
      <c r="D24" s="23">
        <f t="shared" si="0"/>
        <v>2652040</v>
      </c>
      <c r="E24" s="23">
        <f>SUM(E25:E25)</f>
        <v>2652040</v>
      </c>
      <c r="F24" s="23">
        <f>SUM(F25:F25)</f>
        <v>0</v>
      </c>
      <c r="G24" s="23">
        <f>SUM(G25:G25)</f>
        <v>0</v>
      </c>
      <c r="H24" s="23">
        <f>SUM(H25:H25)</f>
        <v>0</v>
      </c>
      <c r="I24" s="202">
        <v>7</v>
      </c>
      <c r="J24" s="202" t="s">
        <v>134</v>
      </c>
    </row>
    <row r="25" spans="1:10" s="201" customFormat="1" ht="25.15" customHeight="1">
      <c r="A25" s="97">
        <f>基金用途明細表!A56</f>
        <v>2674166</v>
      </c>
      <c r="B25" s="97">
        <v>2803727</v>
      </c>
      <c r="C25" s="103" t="s">
        <v>369</v>
      </c>
      <c r="D25" s="97">
        <f t="shared" si="0"/>
        <v>2652040</v>
      </c>
      <c r="E25" s="97">
        <f>基金用途明細表!C56</f>
        <v>2652040</v>
      </c>
      <c r="F25" s="97">
        <v>0</v>
      </c>
      <c r="G25" s="97">
        <v>0</v>
      </c>
      <c r="H25" s="97">
        <v>0</v>
      </c>
      <c r="I25" s="201">
        <v>73</v>
      </c>
      <c r="J25" s="201">
        <v>7</v>
      </c>
    </row>
    <row r="26" spans="1:10" s="200" customFormat="1" ht="25.15" customHeight="1">
      <c r="A26" s="99">
        <f>A27</f>
        <v>461</v>
      </c>
      <c r="B26" s="99">
        <f>B27</f>
        <v>0</v>
      </c>
      <c r="C26" s="100" t="s">
        <v>139</v>
      </c>
      <c r="D26" s="99">
        <f t="shared" si="0"/>
        <v>0</v>
      </c>
      <c r="E26" s="99">
        <f>SUMIF(J25:J1024, "9",E25:E1024)</f>
        <v>0</v>
      </c>
      <c r="F26" s="99">
        <f>SUMIF(J25:J1024, "9",F25:F1024)</f>
        <v>0</v>
      </c>
      <c r="G26" s="99">
        <f>SUMIF(J25:J1024, "9",G25:G1024)</f>
        <v>0</v>
      </c>
      <c r="H26" s="99">
        <f>SUMIF(J25:J1024, "9",H25:H1024)</f>
        <v>0</v>
      </c>
      <c r="I26" s="200">
        <v>9</v>
      </c>
      <c r="J26" s="200" t="s">
        <v>134</v>
      </c>
    </row>
    <row r="27" spans="1:10" s="201" customFormat="1" ht="25.15" customHeight="1">
      <c r="A27" s="97">
        <v>461</v>
      </c>
      <c r="B27" s="97">
        <v>0</v>
      </c>
      <c r="C27" s="98" t="s">
        <v>370</v>
      </c>
      <c r="D27" s="97">
        <f t="shared" si="0"/>
        <v>0</v>
      </c>
      <c r="E27" s="97">
        <v>0</v>
      </c>
      <c r="F27" s="97">
        <v>0</v>
      </c>
      <c r="G27" s="97">
        <v>0</v>
      </c>
      <c r="H27" s="97">
        <v>0</v>
      </c>
      <c r="I27" s="201">
        <v>91</v>
      </c>
      <c r="J27" s="201">
        <v>9</v>
      </c>
    </row>
    <row r="28" spans="1:10" s="201" customFormat="1" ht="25.15" customHeight="1">
      <c r="A28" s="97"/>
      <c r="B28" s="97"/>
      <c r="C28" s="98"/>
      <c r="D28" s="97"/>
      <c r="E28" s="97"/>
      <c r="F28" s="97"/>
      <c r="G28" s="97"/>
      <c r="H28" s="97"/>
    </row>
    <row r="29" spans="1:10" s="200" customFormat="1" ht="25.15" customHeight="1">
      <c r="A29" s="104">
        <f>A8+A10+A18+A20+A24+A26</f>
        <v>5582428</v>
      </c>
      <c r="B29" s="104">
        <f>B8+B10+B18+B20+B24+B26</f>
        <v>5764836</v>
      </c>
      <c r="C29" s="105" t="s">
        <v>160</v>
      </c>
      <c r="D29" s="104">
        <f>SUM(E29:H29)</f>
        <v>5860000</v>
      </c>
      <c r="E29" s="104">
        <f>E8+E10+E18+E20+E24+E26</f>
        <v>5858300</v>
      </c>
      <c r="F29" s="104">
        <f>F8+F10+F20+F24+F26</f>
        <v>1700</v>
      </c>
      <c r="G29" s="104">
        <f>G8+G10+G20+G24+G26</f>
        <v>0</v>
      </c>
      <c r="H29" s="104">
        <f>H8+H10+H20+H24+H26</f>
        <v>0</v>
      </c>
    </row>
    <row r="30" spans="1:10" s="201" customFormat="1" ht="23.85" customHeight="1">
      <c r="A30" s="203"/>
      <c r="B30" s="203"/>
      <c r="C30" s="204"/>
      <c r="D30" s="203"/>
      <c r="E30" s="203"/>
      <c r="F30" s="203"/>
      <c r="G30" s="203"/>
      <c r="H30" s="203"/>
    </row>
    <row r="31" spans="1:10" s="201" customFormat="1" ht="23.85" customHeight="1">
      <c r="A31" s="203"/>
      <c r="B31" s="203"/>
      <c r="C31" s="204"/>
      <c r="D31" s="203"/>
      <c r="E31" s="203"/>
      <c r="F31" s="203"/>
      <c r="G31" s="203"/>
      <c r="H31" s="203"/>
    </row>
    <row r="32" spans="1:10" s="201" customFormat="1" ht="24" customHeight="1">
      <c r="A32" s="203"/>
      <c r="B32" s="203"/>
      <c r="C32" s="204"/>
      <c r="D32" s="203"/>
      <c r="E32" s="203"/>
      <c r="F32" s="203"/>
      <c r="G32" s="203"/>
      <c r="H32" s="203"/>
    </row>
    <row r="33" spans="1:8" s="201" customFormat="1" ht="24" customHeight="1">
      <c r="A33" s="203"/>
      <c r="B33" s="203"/>
      <c r="C33" s="204"/>
      <c r="D33" s="203"/>
      <c r="E33" s="203"/>
      <c r="F33" s="203"/>
      <c r="G33" s="203"/>
      <c r="H33" s="203"/>
    </row>
    <row r="34" spans="1:8" s="201" customFormat="1" ht="24" customHeight="1">
      <c r="A34" s="205"/>
      <c r="B34" s="205"/>
      <c r="C34" s="206"/>
      <c r="D34" s="205"/>
      <c r="E34" s="205"/>
      <c r="F34" s="205"/>
      <c r="G34" s="205"/>
      <c r="H34" s="205"/>
    </row>
    <row r="35" spans="1:8" s="201" customFormat="1" ht="24" customHeight="1">
      <c r="A35" s="205"/>
      <c r="B35" s="205"/>
      <c r="C35" s="206"/>
      <c r="D35" s="205"/>
      <c r="E35" s="205"/>
      <c r="F35" s="205"/>
      <c r="G35" s="205"/>
      <c r="H35" s="205"/>
    </row>
    <row r="36" spans="1:8" s="201" customFormat="1" ht="24" customHeight="1">
      <c r="A36" s="205"/>
      <c r="B36" s="205"/>
      <c r="C36" s="206"/>
      <c r="D36" s="205"/>
      <c r="E36" s="205"/>
      <c r="F36" s="205"/>
      <c r="G36" s="205"/>
      <c r="H36" s="205"/>
    </row>
    <row r="37" spans="1:8" s="201" customFormat="1" ht="24" customHeight="1">
      <c r="A37" s="205"/>
      <c r="B37" s="205"/>
      <c r="C37" s="206"/>
      <c r="D37" s="205"/>
      <c r="E37" s="205"/>
      <c r="F37" s="205"/>
      <c r="G37" s="205"/>
      <c r="H37" s="205"/>
    </row>
    <row r="38" spans="1:8" s="201" customFormat="1" ht="24" customHeight="1">
      <c r="A38" s="205"/>
      <c r="B38" s="205"/>
      <c r="C38" s="206"/>
      <c r="D38" s="205"/>
      <c r="E38" s="205"/>
      <c r="F38" s="205"/>
      <c r="G38" s="205"/>
      <c r="H38" s="205"/>
    </row>
    <row r="39" spans="1:8" s="201" customFormat="1" ht="24" customHeight="1">
      <c r="A39" s="205"/>
      <c r="B39" s="205"/>
      <c r="C39" s="206"/>
      <c r="D39" s="205"/>
      <c r="E39" s="205"/>
      <c r="F39" s="205"/>
      <c r="G39" s="205"/>
      <c r="H39" s="205"/>
    </row>
    <row r="40" spans="1:8" s="201" customFormat="1" ht="24" customHeight="1">
      <c r="A40" s="205"/>
      <c r="B40" s="205"/>
      <c r="C40" s="206"/>
      <c r="D40" s="205"/>
      <c r="E40" s="205"/>
      <c r="F40" s="205"/>
      <c r="G40" s="205"/>
      <c r="H40" s="205"/>
    </row>
    <row r="41" spans="1:8" s="201" customFormat="1" ht="24" customHeight="1">
      <c r="A41" s="205"/>
      <c r="B41" s="205"/>
      <c r="C41" s="206"/>
      <c r="D41" s="205"/>
      <c r="E41" s="205"/>
      <c r="F41" s="205"/>
      <c r="G41" s="205"/>
      <c r="H41" s="205"/>
    </row>
    <row r="42" spans="1:8" s="201" customFormat="1" ht="24" customHeight="1">
      <c r="A42" s="205"/>
      <c r="B42" s="205"/>
      <c r="C42" s="206"/>
      <c r="D42" s="205"/>
      <c r="E42" s="205"/>
      <c r="F42" s="205"/>
      <c r="G42" s="205"/>
      <c r="H42" s="205"/>
    </row>
    <row r="43" spans="1:8" s="201" customFormat="1" ht="24" customHeight="1">
      <c r="A43" s="205"/>
      <c r="B43" s="205"/>
      <c r="C43" s="206"/>
      <c r="D43" s="205"/>
      <c r="E43" s="205"/>
      <c r="F43" s="205"/>
      <c r="G43" s="205"/>
      <c r="H43" s="205"/>
    </row>
    <row r="44" spans="1:8" s="201" customFormat="1" ht="24" customHeight="1">
      <c r="A44" s="205"/>
      <c r="B44" s="205"/>
      <c r="C44" s="206"/>
      <c r="D44" s="205"/>
      <c r="E44" s="205"/>
      <c r="F44" s="205"/>
      <c r="G44" s="205"/>
      <c r="H44" s="205"/>
    </row>
    <row r="45" spans="1:8" s="201" customFormat="1" ht="24" customHeight="1">
      <c r="A45" s="205"/>
      <c r="B45" s="205"/>
      <c r="C45" s="206"/>
      <c r="D45" s="205"/>
      <c r="E45" s="205"/>
      <c r="F45" s="205"/>
      <c r="G45" s="205"/>
      <c r="H45" s="205"/>
    </row>
    <row r="46" spans="1:8" s="201" customFormat="1" ht="24" customHeight="1">
      <c r="A46" s="205"/>
      <c r="B46" s="205"/>
      <c r="C46" s="206"/>
      <c r="D46" s="205"/>
      <c r="E46" s="205"/>
      <c r="F46" s="205"/>
      <c r="G46" s="205"/>
      <c r="H46" s="205"/>
    </row>
    <row r="47" spans="1:8" s="201" customFormat="1" ht="24" customHeight="1">
      <c r="A47" s="205"/>
      <c r="B47" s="205"/>
      <c r="C47" s="206"/>
      <c r="D47" s="205"/>
      <c r="E47" s="205"/>
      <c r="F47" s="205"/>
      <c r="G47" s="205"/>
      <c r="H47" s="205"/>
    </row>
    <row r="48" spans="1:8" s="201" customFormat="1" ht="24" customHeight="1">
      <c r="A48" s="205"/>
      <c r="B48" s="205"/>
      <c r="C48" s="206"/>
      <c r="D48" s="205"/>
      <c r="E48" s="205"/>
      <c r="F48" s="205"/>
      <c r="G48" s="205"/>
      <c r="H48" s="205"/>
    </row>
    <row r="49" spans="1:8" s="201" customFormat="1" ht="24" customHeight="1">
      <c r="A49" s="205"/>
      <c r="B49" s="205"/>
      <c r="C49" s="206"/>
      <c r="D49" s="205"/>
      <c r="E49" s="205"/>
      <c r="F49" s="205"/>
      <c r="G49" s="205"/>
      <c r="H49" s="205"/>
    </row>
    <row r="50" spans="1:8" s="201" customFormat="1" ht="24" customHeight="1">
      <c r="A50" s="205"/>
      <c r="B50" s="205"/>
      <c r="C50" s="206"/>
      <c r="D50" s="205"/>
      <c r="E50" s="205"/>
      <c r="F50" s="205"/>
      <c r="G50" s="205"/>
      <c r="H50" s="205"/>
    </row>
    <row r="51" spans="1:8" s="201" customFormat="1" ht="24" customHeight="1">
      <c r="A51" s="205"/>
      <c r="B51" s="205"/>
      <c r="C51" s="206"/>
      <c r="D51" s="205"/>
      <c r="E51" s="205"/>
      <c r="F51" s="205"/>
      <c r="G51" s="205"/>
      <c r="H51" s="205"/>
    </row>
    <row r="52" spans="1:8" s="201" customFormat="1" ht="24" customHeight="1">
      <c r="A52" s="205"/>
      <c r="B52" s="205"/>
      <c r="C52" s="206"/>
      <c r="D52" s="205"/>
      <c r="E52" s="205"/>
      <c r="F52" s="205"/>
      <c r="G52" s="205"/>
      <c r="H52" s="205"/>
    </row>
    <row r="53" spans="1:8" s="201" customFormat="1" ht="24" customHeight="1">
      <c r="A53" s="205"/>
      <c r="B53" s="205"/>
      <c r="C53" s="206"/>
      <c r="D53" s="205"/>
      <c r="E53" s="205"/>
      <c r="F53" s="205"/>
      <c r="G53" s="205"/>
      <c r="H53" s="205"/>
    </row>
    <row r="54" spans="1:8" s="201" customFormat="1" ht="24" customHeight="1">
      <c r="A54" s="205"/>
      <c r="B54" s="205"/>
      <c r="C54" s="206"/>
      <c r="D54" s="205"/>
      <c r="E54" s="205"/>
      <c r="F54" s="205"/>
      <c r="G54" s="205"/>
      <c r="H54" s="205"/>
    </row>
    <row r="55" spans="1:8" s="201" customFormat="1" ht="24" customHeight="1">
      <c r="A55" s="205"/>
      <c r="B55" s="205"/>
      <c r="C55" s="206"/>
      <c r="D55" s="205"/>
      <c r="E55" s="205"/>
      <c r="F55" s="205"/>
      <c r="G55" s="205"/>
      <c r="H55" s="205"/>
    </row>
    <row r="56" spans="1:8" s="201" customFormat="1" ht="24" customHeight="1">
      <c r="A56" s="205"/>
      <c r="B56" s="205"/>
      <c r="C56" s="206"/>
      <c r="D56" s="205"/>
      <c r="E56" s="205"/>
      <c r="F56" s="205"/>
      <c r="G56" s="205"/>
      <c r="H56" s="205"/>
    </row>
    <row r="57" spans="1:8" s="201" customFormat="1" ht="24" customHeight="1">
      <c r="A57" s="205"/>
      <c r="B57" s="205"/>
      <c r="C57" s="206"/>
      <c r="D57" s="205"/>
      <c r="E57" s="205"/>
      <c r="F57" s="205"/>
      <c r="G57" s="205"/>
      <c r="H57" s="205"/>
    </row>
    <row r="58" spans="1:8" s="201" customFormat="1" ht="24" customHeight="1">
      <c r="A58" s="205"/>
      <c r="B58" s="205"/>
      <c r="C58" s="206"/>
      <c r="D58" s="205"/>
      <c r="E58" s="205"/>
      <c r="F58" s="205"/>
      <c r="G58" s="205"/>
      <c r="H58" s="205"/>
    </row>
    <row r="59" spans="1:8" s="201" customFormat="1" ht="24" customHeight="1">
      <c r="A59" s="205"/>
      <c r="B59" s="205"/>
      <c r="C59" s="206"/>
      <c r="D59" s="205"/>
      <c r="E59" s="205"/>
      <c r="F59" s="205"/>
      <c r="G59" s="205"/>
      <c r="H59" s="205"/>
    </row>
    <row r="60" spans="1:8" s="201" customFormat="1" ht="24" customHeight="1">
      <c r="A60" s="205"/>
      <c r="B60" s="205"/>
      <c r="C60" s="206"/>
      <c r="D60" s="205"/>
      <c r="E60" s="205"/>
      <c r="F60" s="205"/>
      <c r="G60" s="205"/>
      <c r="H60" s="205"/>
    </row>
    <row r="61" spans="1:8" s="201" customFormat="1" ht="24" customHeight="1">
      <c r="A61" s="205"/>
      <c r="B61" s="205"/>
      <c r="C61" s="206"/>
      <c r="D61" s="205"/>
      <c r="E61" s="205"/>
      <c r="F61" s="205"/>
      <c r="G61" s="205"/>
      <c r="H61" s="205"/>
    </row>
    <row r="62" spans="1:8" s="201" customFormat="1" ht="24" customHeight="1">
      <c r="A62" s="205"/>
      <c r="B62" s="205"/>
      <c r="C62" s="206"/>
      <c r="D62" s="205"/>
      <c r="E62" s="205"/>
      <c r="F62" s="205"/>
      <c r="G62" s="205"/>
      <c r="H62" s="205"/>
    </row>
    <row r="63" spans="1:8" s="201" customFormat="1" ht="24" customHeight="1">
      <c r="A63" s="205"/>
      <c r="B63" s="205"/>
      <c r="C63" s="206"/>
      <c r="D63" s="205"/>
      <c r="E63" s="205"/>
      <c r="F63" s="205"/>
      <c r="G63" s="205"/>
      <c r="H63" s="205"/>
    </row>
    <row r="64" spans="1:8" s="201" customFormat="1" ht="24" customHeight="1">
      <c r="A64" s="205"/>
      <c r="B64" s="205"/>
      <c r="C64" s="206"/>
      <c r="D64" s="205"/>
      <c r="E64" s="205"/>
      <c r="F64" s="205"/>
      <c r="G64" s="205"/>
      <c r="H64" s="205"/>
    </row>
    <row r="65" spans="1:8" s="201" customFormat="1" ht="24" customHeight="1">
      <c r="A65" s="205"/>
      <c r="B65" s="205"/>
      <c r="C65" s="206"/>
      <c r="D65" s="205"/>
      <c r="E65" s="205"/>
      <c r="F65" s="205"/>
      <c r="G65" s="205"/>
      <c r="H65" s="205"/>
    </row>
    <row r="66" spans="1:8" s="201" customFormat="1" ht="24" customHeight="1">
      <c r="A66" s="205"/>
      <c r="B66" s="205"/>
      <c r="C66" s="206"/>
      <c r="D66" s="205"/>
      <c r="E66" s="205"/>
      <c r="F66" s="205"/>
      <c r="G66" s="205"/>
      <c r="H66" s="205"/>
    </row>
    <row r="67" spans="1:8" s="201" customFormat="1" ht="24" customHeight="1">
      <c r="A67" s="205"/>
      <c r="B67" s="205"/>
      <c r="C67" s="206"/>
      <c r="D67" s="205"/>
      <c r="E67" s="205"/>
      <c r="F67" s="205"/>
      <c r="G67" s="205"/>
      <c r="H67" s="205"/>
    </row>
    <row r="68" spans="1:8" s="201" customFormat="1" ht="24" customHeight="1">
      <c r="A68" s="205"/>
      <c r="B68" s="205"/>
      <c r="C68" s="206"/>
      <c r="D68" s="205"/>
      <c r="E68" s="205"/>
      <c r="F68" s="205"/>
      <c r="G68" s="205"/>
      <c r="H68" s="205"/>
    </row>
    <row r="69" spans="1:8" s="201" customFormat="1" ht="24" customHeight="1">
      <c r="A69" s="205"/>
      <c r="B69" s="205"/>
      <c r="C69" s="206"/>
      <c r="D69" s="205"/>
      <c r="E69" s="205"/>
      <c r="F69" s="205"/>
      <c r="G69" s="205"/>
      <c r="H69" s="205"/>
    </row>
    <row r="70" spans="1:8" s="201" customFormat="1" ht="24" customHeight="1">
      <c r="A70" s="205"/>
      <c r="B70" s="205"/>
      <c r="C70" s="206"/>
      <c r="D70" s="205"/>
      <c r="E70" s="205"/>
      <c r="F70" s="205"/>
      <c r="G70" s="205"/>
      <c r="H70" s="205"/>
    </row>
    <row r="71" spans="1:8" s="201" customFormat="1" ht="24" customHeight="1">
      <c r="A71" s="205"/>
      <c r="B71" s="205"/>
      <c r="C71" s="206"/>
      <c r="D71" s="205"/>
      <c r="E71" s="205"/>
      <c r="F71" s="205"/>
      <c r="G71" s="205"/>
      <c r="H71" s="205"/>
    </row>
    <row r="72" spans="1:8" s="201" customFormat="1" ht="24" customHeight="1">
      <c r="A72" s="205"/>
      <c r="B72" s="205"/>
      <c r="C72" s="206"/>
      <c r="D72" s="205"/>
      <c r="E72" s="205"/>
      <c r="F72" s="205"/>
      <c r="G72" s="205"/>
      <c r="H72" s="205"/>
    </row>
    <row r="73" spans="1:8" s="201" customFormat="1" ht="24" customHeight="1">
      <c r="A73" s="205"/>
      <c r="B73" s="205"/>
      <c r="C73" s="206"/>
      <c r="D73" s="205"/>
      <c r="E73" s="205"/>
      <c r="F73" s="205"/>
      <c r="G73" s="205"/>
      <c r="H73" s="205"/>
    </row>
    <row r="74" spans="1:8" s="201" customFormat="1" ht="24" customHeight="1">
      <c r="A74" s="205"/>
      <c r="B74" s="205"/>
      <c r="C74" s="206"/>
      <c r="D74" s="205"/>
      <c r="E74" s="205"/>
      <c r="F74" s="205"/>
      <c r="G74" s="205"/>
      <c r="H74" s="205"/>
    </row>
    <row r="75" spans="1:8" s="201" customFormat="1" ht="24" customHeight="1">
      <c r="A75" s="205"/>
      <c r="B75" s="205"/>
      <c r="C75" s="206"/>
      <c r="D75" s="205"/>
      <c r="E75" s="205"/>
      <c r="F75" s="205"/>
      <c r="G75" s="205"/>
      <c r="H75" s="205"/>
    </row>
  </sheetData>
  <mergeCells count="9">
    <mergeCell ref="A6:A7"/>
    <mergeCell ref="B6:B7"/>
    <mergeCell ref="C6:C7"/>
    <mergeCell ref="D6:G6"/>
    <mergeCell ref="A1:H1"/>
    <mergeCell ref="A2:H2"/>
    <mergeCell ref="A3:H3"/>
    <mergeCell ref="A4:H4"/>
    <mergeCell ref="C5:E5"/>
  </mergeCells>
  <phoneticPr fontId="4" type="noConversion"/>
  <printOptions horizontalCentered="1"/>
  <pageMargins left="0.59055118110236227" right="0.59055118110236227" top="0.59055118110236227" bottom="0.59055118110236227" header="0.39370078740157483" footer="0.39370078740157483"/>
  <pageSetup paperSize="9" firstPageNumber="18" orientation="portrait" useFirstPageNumber="1" r:id="rId1"/>
  <headerFooter alignWithMargins="0">
    <oddFooter>&amp;C&amp;"Times New Roman,標準"3-&amp;P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58"/>
  <sheetViews>
    <sheetView view="pageBreakPreview" zoomScaleNormal="100" workbookViewId="0">
      <selection activeCell="D8" sqref="D8"/>
    </sheetView>
  </sheetViews>
  <sheetFormatPr defaultColWidth="9" defaultRowHeight="16.5"/>
  <cols>
    <col min="1" max="1" width="18.625" style="44" customWidth="1"/>
    <col min="2" max="2" width="12.5" style="44" customWidth="1"/>
    <col min="3" max="3" width="10.625" style="44" customWidth="1"/>
    <col min="4" max="4" width="11.25" style="44" customWidth="1"/>
    <col min="5" max="5" width="12.625" style="44" customWidth="1"/>
    <col min="6" max="6" width="17.125" style="44" customWidth="1"/>
    <col min="7" max="16384" width="9" style="44"/>
  </cols>
  <sheetData>
    <row r="1" spans="1:6" ht="25.5">
      <c r="A1" s="258" t="s">
        <v>38</v>
      </c>
      <c r="B1" s="274"/>
      <c r="C1" s="274"/>
      <c r="D1" s="274"/>
      <c r="E1" s="274"/>
      <c r="F1" s="274"/>
    </row>
    <row r="2" spans="1:6" ht="25.5">
      <c r="A2" s="258" t="s">
        <v>46</v>
      </c>
      <c r="B2" s="274"/>
      <c r="C2" s="274"/>
      <c r="D2" s="274"/>
      <c r="E2" s="274"/>
      <c r="F2" s="274"/>
    </row>
    <row r="3" spans="1:6" ht="25.5">
      <c r="A3" s="259" t="s">
        <v>140</v>
      </c>
      <c r="B3" s="274"/>
      <c r="C3" s="274"/>
      <c r="D3" s="274"/>
      <c r="E3" s="274"/>
      <c r="F3" s="274"/>
    </row>
    <row r="4" spans="1:6">
      <c r="A4" s="272" t="s">
        <v>177</v>
      </c>
      <c r="B4" s="272"/>
      <c r="C4" s="272"/>
      <c r="D4" s="272"/>
      <c r="E4" s="272"/>
      <c r="F4" s="272"/>
    </row>
    <row r="5" spans="1:6" ht="19.5">
      <c r="A5" s="145" t="s">
        <v>178</v>
      </c>
      <c r="B5" s="272"/>
      <c r="C5" s="272"/>
      <c r="D5" s="272"/>
      <c r="E5" s="272"/>
      <c r="F5" s="146" t="s">
        <v>141</v>
      </c>
    </row>
    <row r="6" spans="1:6" ht="30.4" customHeight="1">
      <c r="A6" s="22" t="s">
        <v>142</v>
      </c>
      <c r="B6" s="22" t="s">
        <v>143</v>
      </c>
      <c r="C6" s="22" t="s">
        <v>144</v>
      </c>
      <c r="D6" s="22" t="s">
        <v>145</v>
      </c>
      <c r="E6" s="22" t="s">
        <v>146</v>
      </c>
      <c r="F6" s="22" t="s">
        <v>147</v>
      </c>
    </row>
    <row r="7" spans="1:6" ht="30.4" customHeight="1">
      <c r="A7" s="147" t="s">
        <v>148</v>
      </c>
      <c r="B7" s="148">
        <f>SUM(B8:B12)</f>
        <v>16027</v>
      </c>
      <c r="C7" s="148">
        <f>SUM(C8:C12)</f>
        <v>0</v>
      </c>
      <c r="D7" s="148">
        <f>SUM(D8:D12)</f>
        <v>0</v>
      </c>
      <c r="E7" s="148">
        <f>B7+C7-D7</f>
        <v>16027</v>
      </c>
      <c r="F7" s="149"/>
    </row>
    <row r="8" spans="1:6" ht="30.4" customHeight="1">
      <c r="A8" s="150" t="s">
        <v>149</v>
      </c>
      <c r="B8" s="97">
        <v>10353</v>
      </c>
      <c r="C8" s="151">
        <v>0</v>
      </c>
      <c r="D8" s="151">
        <v>0</v>
      </c>
      <c r="E8" s="97">
        <f t="shared" ref="E8:E17" si="0">B8+C8-D8</f>
        <v>10353</v>
      </c>
      <c r="F8" s="152"/>
    </row>
    <row r="9" spans="1:6" ht="30.4" customHeight="1">
      <c r="A9" s="150" t="s">
        <v>150</v>
      </c>
      <c r="B9" s="97">
        <v>16</v>
      </c>
      <c r="C9" s="151">
        <v>0</v>
      </c>
      <c r="D9" s="151">
        <v>0</v>
      </c>
      <c r="E9" s="97">
        <f t="shared" si="0"/>
        <v>16</v>
      </c>
      <c r="F9" s="152"/>
    </row>
    <row r="10" spans="1:6" ht="30.4" customHeight="1">
      <c r="A10" s="150" t="s">
        <v>151</v>
      </c>
      <c r="B10" s="97">
        <v>713</v>
      </c>
      <c r="C10" s="151">
        <v>0</v>
      </c>
      <c r="D10" s="151">
        <v>0</v>
      </c>
      <c r="E10" s="97">
        <f t="shared" si="0"/>
        <v>713</v>
      </c>
      <c r="F10" s="152"/>
    </row>
    <row r="11" spans="1:6" ht="30.4" customHeight="1">
      <c r="A11" s="150" t="s">
        <v>152</v>
      </c>
      <c r="B11" s="97">
        <v>4945</v>
      </c>
      <c r="C11" s="151">
        <v>0</v>
      </c>
      <c r="D11" s="151">
        <v>0</v>
      </c>
      <c r="E11" s="97">
        <f t="shared" si="0"/>
        <v>4945</v>
      </c>
      <c r="F11" s="152"/>
    </row>
    <row r="12" spans="1:6" ht="30.4" hidden="1" customHeight="1">
      <c r="A12" s="150" t="s">
        <v>153</v>
      </c>
      <c r="B12" s="97">
        <v>0</v>
      </c>
      <c r="C12" s="97">
        <v>0</v>
      </c>
      <c r="D12" s="97">
        <v>0</v>
      </c>
      <c r="E12" s="97">
        <f t="shared" si="0"/>
        <v>0</v>
      </c>
      <c r="F12" s="152"/>
    </row>
    <row r="13" spans="1:6" ht="30.4" customHeight="1">
      <c r="A13" s="150" t="s">
        <v>154</v>
      </c>
      <c r="B13" s="97">
        <f>B7</f>
        <v>16027</v>
      </c>
      <c r="C13" s="97">
        <f>C7</f>
        <v>0</v>
      </c>
      <c r="D13" s="97">
        <f>D7</f>
        <v>0</v>
      </c>
      <c r="E13" s="97">
        <f t="shared" si="0"/>
        <v>16027</v>
      </c>
      <c r="F13" s="152"/>
    </row>
    <row r="14" spans="1:6" ht="30.4" customHeight="1">
      <c r="A14" s="153"/>
      <c r="B14" s="97"/>
      <c r="C14" s="97"/>
      <c r="D14" s="97"/>
      <c r="E14" s="97"/>
      <c r="F14" s="152"/>
    </row>
    <row r="15" spans="1:6" ht="30.4" customHeight="1">
      <c r="A15" s="154" t="s">
        <v>155</v>
      </c>
      <c r="B15" s="97">
        <f>SUM(B16)</f>
        <v>0</v>
      </c>
      <c r="C15" s="97">
        <f>SUM(C16)</f>
        <v>0</v>
      </c>
      <c r="D15" s="97">
        <f>SUM(D16)</f>
        <v>0</v>
      </c>
      <c r="E15" s="97">
        <f t="shared" si="0"/>
        <v>0</v>
      </c>
      <c r="F15" s="152"/>
    </row>
    <row r="16" spans="1:6" ht="30.4" customHeight="1">
      <c r="A16" s="154" t="s">
        <v>156</v>
      </c>
      <c r="B16" s="97">
        <v>0</v>
      </c>
      <c r="C16" s="97">
        <v>0</v>
      </c>
      <c r="D16" s="97">
        <v>0</v>
      </c>
      <c r="E16" s="97">
        <f t="shared" si="0"/>
        <v>0</v>
      </c>
      <c r="F16" s="152"/>
    </row>
    <row r="17" spans="1:6" ht="30.4" customHeight="1">
      <c r="A17" s="154" t="s">
        <v>157</v>
      </c>
      <c r="B17" s="97">
        <f>SUM(B15)</f>
        <v>0</v>
      </c>
      <c r="C17" s="97">
        <v>0</v>
      </c>
      <c r="D17" s="97">
        <v>0</v>
      </c>
      <c r="E17" s="97">
        <f t="shared" si="0"/>
        <v>0</v>
      </c>
      <c r="F17" s="152"/>
    </row>
    <row r="18" spans="1:6" ht="30.4" customHeight="1">
      <c r="A18" s="155"/>
      <c r="B18" s="47"/>
      <c r="C18" s="47"/>
      <c r="D18" s="47"/>
      <c r="E18" s="47"/>
      <c r="F18" s="152"/>
    </row>
    <row r="19" spans="1:6" ht="30.4" customHeight="1">
      <c r="A19" s="155"/>
      <c r="B19" s="47"/>
      <c r="C19" s="47"/>
      <c r="D19" s="47"/>
      <c r="E19" s="47"/>
      <c r="F19" s="152"/>
    </row>
    <row r="20" spans="1:6" ht="30.4" customHeight="1">
      <c r="A20" s="155"/>
      <c r="B20" s="47"/>
      <c r="C20" s="47"/>
      <c r="D20" s="47"/>
      <c r="E20" s="47"/>
      <c r="F20" s="152"/>
    </row>
    <row r="21" spans="1:6" ht="30.4" customHeight="1">
      <c r="A21" s="155"/>
      <c r="B21" s="47"/>
      <c r="C21" s="47"/>
      <c r="D21" s="47"/>
      <c r="E21" s="47"/>
      <c r="F21" s="152"/>
    </row>
    <row r="22" spans="1:6" ht="30.4" customHeight="1">
      <c r="A22" s="155"/>
      <c r="B22" s="47"/>
      <c r="C22" s="47"/>
      <c r="D22" s="47"/>
      <c r="E22" s="47"/>
      <c r="F22" s="152"/>
    </row>
    <row r="23" spans="1:6" ht="30.4" customHeight="1">
      <c r="A23" s="155"/>
      <c r="B23" s="47"/>
      <c r="C23" s="47"/>
      <c r="D23" s="47"/>
      <c r="E23" s="47"/>
      <c r="F23" s="152"/>
    </row>
    <row r="24" spans="1:6" ht="30.4" customHeight="1">
      <c r="A24" s="155"/>
      <c r="B24" s="47"/>
      <c r="C24" s="47"/>
      <c r="D24" s="47"/>
      <c r="E24" s="47"/>
      <c r="F24" s="152"/>
    </row>
    <row r="25" spans="1:6" ht="30.4" customHeight="1">
      <c r="A25" s="155"/>
      <c r="B25" s="47"/>
      <c r="C25" s="47"/>
      <c r="D25" s="47"/>
      <c r="E25" s="47"/>
      <c r="F25" s="152"/>
    </row>
    <row r="26" spans="1:6" ht="30.4" customHeight="1">
      <c r="A26" s="155"/>
      <c r="B26" s="47"/>
      <c r="C26" s="47"/>
      <c r="D26" s="47"/>
      <c r="E26" s="47"/>
      <c r="F26" s="152"/>
    </row>
    <row r="27" spans="1:6" ht="30.4" customHeight="1">
      <c r="A27" s="156"/>
      <c r="B27" s="157"/>
      <c r="C27" s="157"/>
      <c r="D27" s="157"/>
      <c r="E27" s="157"/>
      <c r="F27" s="158"/>
    </row>
    <row r="28" spans="1:6" ht="27.75">
      <c r="A28" s="159"/>
      <c r="B28" s="160"/>
      <c r="C28" s="160"/>
      <c r="D28" s="160"/>
      <c r="E28" s="160"/>
    </row>
    <row r="29" spans="1:6" ht="27.75">
      <c r="A29" s="161"/>
      <c r="B29" s="160"/>
      <c r="C29" s="160"/>
      <c r="D29" s="160"/>
      <c r="E29" s="160"/>
    </row>
    <row r="30" spans="1:6" ht="19.5">
      <c r="A30" s="145"/>
      <c r="B30" s="160"/>
      <c r="C30" s="160"/>
      <c r="D30" s="160"/>
      <c r="E30" s="160"/>
    </row>
    <row r="31" spans="1:6" ht="19.5">
      <c r="A31" s="162"/>
      <c r="B31" s="162"/>
      <c r="C31" s="162"/>
      <c r="D31" s="167"/>
      <c r="E31" s="160"/>
    </row>
    <row r="32" spans="1:6" ht="19.5">
      <c r="A32" s="163"/>
      <c r="B32" s="163"/>
      <c r="C32" s="162"/>
      <c r="D32" s="160"/>
      <c r="E32" s="160"/>
    </row>
    <row r="33" spans="1:5">
      <c r="A33" s="164"/>
      <c r="B33" s="144"/>
      <c r="C33" s="164"/>
      <c r="D33" s="164"/>
      <c r="E33" s="164"/>
    </row>
    <row r="34" spans="1:5">
      <c r="A34" s="164"/>
      <c r="B34" s="144"/>
      <c r="C34" s="164"/>
      <c r="D34" s="164"/>
      <c r="E34" s="164"/>
    </row>
    <row r="35" spans="1:5">
      <c r="A35" s="164"/>
      <c r="B35" s="144"/>
      <c r="C35" s="164"/>
      <c r="D35" s="164"/>
      <c r="E35" s="164"/>
    </row>
    <row r="36" spans="1:5">
      <c r="A36" s="164"/>
      <c r="B36" s="144"/>
      <c r="C36" s="164"/>
      <c r="D36" s="164"/>
      <c r="E36" s="164"/>
    </row>
    <row r="37" spans="1:5">
      <c r="A37" s="164"/>
      <c r="B37" s="144"/>
      <c r="C37" s="164"/>
      <c r="D37" s="164"/>
      <c r="E37" s="164"/>
    </row>
    <row r="38" spans="1:5">
      <c r="A38" s="164"/>
      <c r="B38" s="144"/>
      <c r="C38" s="164"/>
      <c r="D38" s="164"/>
      <c r="E38" s="164"/>
    </row>
    <row r="39" spans="1:5">
      <c r="A39" s="164"/>
      <c r="B39" s="144"/>
      <c r="C39" s="164"/>
      <c r="D39" s="164"/>
      <c r="E39" s="164"/>
    </row>
    <row r="40" spans="1:5">
      <c r="A40" s="164"/>
      <c r="B40" s="144"/>
      <c r="C40" s="164"/>
      <c r="D40" s="164"/>
      <c r="E40" s="164"/>
    </row>
    <row r="41" spans="1:5">
      <c r="A41" s="164"/>
      <c r="B41" s="144"/>
      <c r="C41" s="164"/>
      <c r="D41" s="164"/>
      <c r="E41" s="164"/>
    </row>
    <row r="42" spans="1:5">
      <c r="A42" s="164"/>
      <c r="B42" s="144"/>
      <c r="C42" s="164"/>
      <c r="D42" s="164"/>
      <c r="E42" s="164"/>
    </row>
    <row r="43" spans="1:5">
      <c r="A43" s="164"/>
      <c r="B43" s="144"/>
      <c r="C43" s="164"/>
      <c r="D43" s="164"/>
      <c r="E43" s="164"/>
    </row>
    <row r="44" spans="1:5">
      <c r="A44" s="164"/>
      <c r="B44" s="144"/>
      <c r="C44" s="164"/>
      <c r="D44" s="164"/>
      <c r="E44" s="164"/>
    </row>
    <row r="45" spans="1:5">
      <c r="A45" s="164"/>
      <c r="B45" s="144"/>
      <c r="C45" s="164"/>
      <c r="D45" s="164"/>
      <c r="E45" s="164"/>
    </row>
    <row r="46" spans="1:5">
      <c r="A46" s="164"/>
      <c r="B46" s="144"/>
      <c r="C46" s="164"/>
      <c r="D46" s="164"/>
      <c r="E46" s="164"/>
    </row>
    <row r="47" spans="1:5">
      <c r="A47" s="164"/>
      <c r="B47" s="144"/>
      <c r="C47" s="164"/>
      <c r="D47" s="164"/>
      <c r="E47" s="164"/>
    </row>
    <row r="48" spans="1:5">
      <c r="A48" s="164"/>
      <c r="B48" s="144"/>
      <c r="C48" s="164"/>
      <c r="D48" s="164"/>
      <c r="E48" s="164"/>
    </row>
    <row r="49" spans="1:5">
      <c r="A49" s="164"/>
      <c r="B49" s="144"/>
      <c r="C49" s="164"/>
      <c r="D49" s="164"/>
      <c r="E49" s="164"/>
    </row>
    <row r="50" spans="1:5">
      <c r="A50" s="164"/>
      <c r="B50" s="144"/>
      <c r="C50" s="164"/>
      <c r="D50" s="164"/>
      <c r="E50" s="164"/>
    </row>
    <row r="51" spans="1:5">
      <c r="A51" s="164"/>
      <c r="B51" s="144"/>
      <c r="C51" s="164"/>
      <c r="D51" s="164"/>
      <c r="E51" s="164"/>
    </row>
    <row r="52" spans="1:5">
      <c r="A52" s="164"/>
      <c r="B52" s="144"/>
      <c r="C52" s="164"/>
      <c r="D52" s="164"/>
      <c r="E52" s="164"/>
    </row>
    <row r="53" spans="1:5">
      <c r="A53" s="164"/>
      <c r="B53" s="144"/>
      <c r="C53" s="164"/>
      <c r="D53" s="164"/>
      <c r="E53" s="164"/>
    </row>
    <row r="54" spans="1:5">
      <c r="A54" s="164"/>
      <c r="B54" s="144"/>
      <c r="C54" s="164"/>
      <c r="D54" s="164"/>
      <c r="E54" s="164"/>
    </row>
    <row r="55" spans="1:5">
      <c r="A55" s="164"/>
      <c r="B55" s="144"/>
      <c r="C55" s="164"/>
      <c r="D55" s="164"/>
      <c r="E55" s="164"/>
    </row>
    <row r="56" spans="1:5">
      <c r="A56" s="164"/>
      <c r="B56" s="144"/>
      <c r="C56" s="164"/>
      <c r="D56" s="164"/>
      <c r="E56" s="164"/>
    </row>
    <row r="57" spans="1:5">
      <c r="A57" s="164"/>
      <c r="B57" s="144"/>
      <c r="C57" s="164"/>
      <c r="D57" s="164"/>
      <c r="E57" s="164"/>
    </row>
    <row r="58" spans="1:5">
      <c r="A58" s="165"/>
      <c r="B58" s="166"/>
      <c r="C58" s="164"/>
      <c r="D58" s="164"/>
      <c r="E58" s="164"/>
    </row>
  </sheetData>
  <mergeCells count="5">
    <mergeCell ref="A1:F1"/>
    <mergeCell ref="A2:F2"/>
    <mergeCell ref="A3:F3"/>
    <mergeCell ref="A4:F4"/>
    <mergeCell ref="B5:E5"/>
  </mergeCells>
  <phoneticPr fontId="4" type="noConversion"/>
  <printOptions horizontalCentered="1"/>
  <pageMargins left="0.59055118110236227" right="0.59055118110236227" top="0.59055118110236227" bottom="0.59055118110236227" header="0.39370078740157483" footer="0.39370078740157483"/>
  <pageSetup paperSize="9" firstPageNumber="19" orientation="portrait" useFirstPageNumber="1" r:id="rId1"/>
  <headerFooter alignWithMargins="0">
    <oddFooter>&amp;C&amp;"Times New Roman,標準"3-&amp;P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D147"/>
  <sheetViews>
    <sheetView view="pageBreakPreview" topLeftCell="A7" zoomScaleNormal="100" zoomScaleSheetLayoutView="100" workbookViewId="0">
      <selection activeCell="B43" sqref="B43"/>
    </sheetView>
  </sheetViews>
  <sheetFormatPr defaultColWidth="9" defaultRowHeight="15.75"/>
  <cols>
    <col min="1" max="1" width="37.5" style="213" customWidth="1"/>
    <col min="2" max="2" width="18.5" style="213" customWidth="1"/>
    <col min="3" max="3" width="27.5" style="230" customWidth="1"/>
    <col min="4" max="16384" width="9" style="213"/>
  </cols>
  <sheetData>
    <row r="1" spans="1:3" ht="33" customHeight="1">
      <c r="A1" s="211" t="s">
        <v>9</v>
      </c>
      <c r="B1" s="212" t="s">
        <v>10</v>
      </c>
      <c r="C1" s="212" t="s">
        <v>11</v>
      </c>
    </row>
    <row r="2" spans="1:3" ht="27.4" customHeight="1">
      <c r="A2" s="214" t="s">
        <v>12</v>
      </c>
      <c r="B2" s="15"/>
      <c r="C2" s="215"/>
    </row>
    <row r="3" spans="1:3" ht="27.4" customHeight="1">
      <c r="A3" s="216" t="s">
        <v>209</v>
      </c>
      <c r="B3" s="217">
        <f>基金來源、用途及餘絀預計表!C29</f>
        <v>23000</v>
      </c>
      <c r="C3" s="218"/>
    </row>
    <row r="4" spans="1:3" ht="27.4" customHeight="1">
      <c r="A4" s="216" t="s">
        <v>210</v>
      </c>
      <c r="B4" s="210">
        <f>SUM(B5:B8)</f>
        <v>312494</v>
      </c>
      <c r="C4" s="218"/>
    </row>
    <row r="5" spans="1:3" ht="27.4" hidden="1" customHeight="1">
      <c r="A5" s="219" t="s">
        <v>211</v>
      </c>
      <c r="B5" s="210">
        <v>0</v>
      </c>
      <c r="C5" s="218"/>
    </row>
    <row r="6" spans="1:3" ht="27.4" hidden="1" customHeight="1">
      <c r="A6" s="219" t="s">
        <v>212</v>
      </c>
      <c r="B6" s="210">
        <v>0</v>
      </c>
      <c r="C6" s="218"/>
    </row>
    <row r="7" spans="1:3" ht="27.4" customHeight="1">
      <c r="A7" s="219" t="s">
        <v>213</v>
      </c>
      <c r="B7" s="210">
        <v>280750</v>
      </c>
      <c r="C7" s="218"/>
    </row>
    <row r="8" spans="1:3" ht="27.4" customHeight="1">
      <c r="A8" s="219" t="s">
        <v>214</v>
      </c>
      <c r="B8" s="210">
        <v>31744</v>
      </c>
      <c r="C8" s="218"/>
    </row>
    <row r="9" spans="1:3" ht="27.4" customHeight="1">
      <c r="A9" s="216" t="s">
        <v>215</v>
      </c>
      <c r="B9" s="210">
        <f>SUM(B3:B4)</f>
        <v>335494</v>
      </c>
      <c r="C9" s="218"/>
    </row>
    <row r="10" spans="1:3" ht="27.4" customHeight="1">
      <c r="A10" s="220" t="s">
        <v>13</v>
      </c>
      <c r="B10" s="221"/>
      <c r="C10" s="218"/>
    </row>
    <row r="11" spans="1:3" ht="27.4" hidden="1" customHeight="1">
      <c r="A11" s="216" t="s">
        <v>216</v>
      </c>
      <c r="B11" s="210">
        <f>SUM(B12:B14)</f>
        <v>0</v>
      </c>
      <c r="C11" s="218"/>
    </row>
    <row r="12" spans="1:3" ht="27.4" hidden="1" customHeight="1">
      <c r="A12" s="219" t="s">
        <v>217</v>
      </c>
      <c r="B12" s="210">
        <v>0</v>
      </c>
      <c r="C12" s="218"/>
    </row>
    <row r="13" spans="1:3" ht="27.4" hidden="1" customHeight="1">
      <c r="A13" s="219" t="s">
        <v>218</v>
      </c>
      <c r="B13" s="210">
        <v>0</v>
      </c>
      <c r="C13" s="218"/>
    </row>
    <row r="14" spans="1:3" ht="27.4" hidden="1" customHeight="1">
      <c r="A14" s="219" t="s">
        <v>219</v>
      </c>
      <c r="B14" s="210">
        <v>0</v>
      </c>
      <c r="C14" s="218"/>
    </row>
    <row r="15" spans="1:3" ht="40.9" customHeight="1">
      <c r="A15" s="222" t="s">
        <v>220</v>
      </c>
      <c r="B15" s="210">
        <f>SUM(B16:B19)</f>
        <v>0</v>
      </c>
      <c r="C15" s="218"/>
    </row>
    <row r="16" spans="1:3" ht="27.4" hidden="1" customHeight="1">
      <c r="A16" s="219" t="s">
        <v>221</v>
      </c>
      <c r="B16" s="210">
        <v>0</v>
      </c>
      <c r="C16" s="218"/>
    </row>
    <row r="17" spans="1:4" ht="27.4" customHeight="1">
      <c r="A17" s="219" t="s">
        <v>222</v>
      </c>
      <c r="B17" s="210">
        <v>0</v>
      </c>
      <c r="C17" s="218"/>
    </row>
    <row r="18" spans="1:4" ht="27.4" hidden="1" customHeight="1">
      <c r="A18" s="219" t="s">
        <v>223</v>
      </c>
      <c r="B18" s="210">
        <v>0</v>
      </c>
      <c r="C18" s="218"/>
    </row>
    <row r="19" spans="1:4" ht="27.4" hidden="1" customHeight="1">
      <c r="A19" s="219" t="s">
        <v>224</v>
      </c>
      <c r="B19" s="210">
        <v>0</v>
      </c>
      <c r="C19" s="218"/>
    </row>
    <row r="20" spans="1:4" ht="27.4" customHeight="1">
      <c r="A20" s="222" t="s">
        <v>225</v>
      </c>
      <c r="B20" s="210">
        <f>SUM(B21)</f>
        <v>0</v>
      </c>
      <c r="C20" s="218"/>
    </row>
    <row r="21" spans="1:4" ht="27.4" customHeight="1">
      <c r="A21" s="219" t="s">
        <v>226</v>
      </c>
      <c r="B21" s="210">
        <v>0</v>
      </c>
      <c r="C21" s="218"/>
    </row>
    <row r="22" spans="1:4" ht="27.4" customHeight="1">
      <c r="A22" s="222" t="s">
        <v>227</v>
      </c>
      <c r="B22" s="210">
        <f>SUM(B23:B24)</f>
        <v>266872</v>
      </c>
      <c r="C22" s="218"/>
    </row>
    <row r="23" spans="1:4" ht="16.149999999999999" hidden="1" customHeight="1">
      <c r="A23" s="219" t="s">
        <v>228</v>
      </c>
      <c r="B23" s="210">
        <v>0</v>
      </c>
      <c r="C23" s="218"/>
    </row>
    <row r="24" spans="1:4" ht="27.4" customHeight="1">
      <c r="A24" s="223" t="s">
        <v>229</v>
      </c>
      <c r="B24" s="224">
        <v>266872</v>
      </c>
      <c r="C24" s="218"/>
      <c r="D24" s="225"/>
    </row>
    <row r="25" spans="1:4" ht="16.149999999999999" hidden="1" customHeight="1">
      <c r="A25" s="222" t="s">
        <v>230</v>
      </c>
      <c r="B25" s="210">
        <f>SUM(B26)</f>
        <v>0</v>
      </c>
      <c r="C25" s="218"/>
    </row>
    <row r="26" spans="1:4" ht="16.149999999999999" hidden="1" customHeight="1">
      <c r="A26" s="219" t="s">
        <v>231</v>
      </c>
      <c r="B26" s="210">
        <v>0</v>
      </c>
      <c r="C26" s="218"/>
    </row>
    <row r="27" spans="1:4" ht="16.149999999999999" hidden="1" customHeight="1">
      <c r="A27" s="216" t="s">
        <v>232</v>
      </c>
      <c r="B27" s="210">
        <f>SUM(B28:B30)</f>
        <v>0</v>
      </c>
      <c r="C27" s="218"/>
    </row>
    <row r="28" spans="1:4" ht="16.149999999999999" hidden="1" customHeight="1">
      <c r="A28" s="219" t="s">
        <v>233</v>
      </c>
      <c r="B28" s="210">
        <v>0</v>
      </c>
      <c r="C28" s="218"/>
    </row>
    <row r="29" spans="1:4" ht="16.149999999999999" hidden="1" customHeight="1">
      <c r="A29" s="219" t="s">
        <v>234</v>
      </c>
      <c r="B29" s="210">
        <v>0</v>
      </c>
      <c r="C29" s="218"/>
    </row>
    <row r="30" spans="1:4" ht="16.149999999999999" hidden="1" customHeight="1">
      <c r="A30" s="219" t="s">
        <v>235</v>
      </c>
      <c r="B30" s="210">
        <v>0</v>
      </c>
      <c r="C30" s="218"/>
    </row>
    <row r="31" spans="1:4" ht="32.450000000000003" hidden="1" customHeight="1">
      <c r="A31" s="222" t="s">
        <v>236</v>
      </c>
      <c r="B31" s="210">
        <f>SUM(B32:B35)</f>
        <v>0</v>
      </c>
      <c r="C31" s="218"/>
    </row>
    <row r="32" spans="1:4" ht="16.149999999999999" hidden="1" customHeight="1">
      <c r="A32" s="219" t="s">
        <v>237</v>
      </c>
      <c r="B32" s="210">
        <v>0</v>
      </c>
      <c r="C32" s="218"/>
    </row>
    <row r="33" spans="1:3" ht="16.149999999999999" hidden="1" customHeight="1">
      <c r="A33" s="219" t="s">
        <v>238</v>
      </c>
      <c r="B33" s="210">
        <v>0</v>
      </c>
      <c r="C33" s="218"/>
    </row>
    <row r="34" spans="1:3" ht="16.149999999999999" hidden="1" customHeight="1">
      <c r="A34" s="219" t="s">
        <v>239</v>
      </c>
      <c r="B34" s="210">
        <v>0</v>
      </c>
      <c r="C34" s="218"/>
    </row>
    <row r="35" spans="1:3" ht="16.149999999999999" hidden="1" customHeight="1">
      <c r="A35" s="219" t="s">
        <v>240</v>
      </c>
      <c r="B35" s="210">
        <v>0</v>
      </c>
      <c r="C35" s="218"/>
    </row>
    <row r="36" spans="1:3" ht="16.149999999999999" hidden="1" customHeight="1">
      <c r="A36" s="216" t="s">
        <v>241</v>
      </c>
      <c r="B36" s="210">
        <f>SUM(B37)</f>
        <v>0</v>
      </c>
      <c r="C36" s="218"/>
    </row>
    <row r="37" spans="1:3" ht="16.149999999999999" hidden="1" customHeight="1">
      <c r="A37" s="219" t="s">
        <v>242</v>
      </c>
      <c r="B37" s="210">
        <v>0</v>
      </c>
      <c r="C37" s="218"/>
    </row>
    <row r="38" spans="1:3" ht="16.149999999999999" hidden="1" customHeight="1">
      <c r="A38" s="216" t="s">
        <v>243</v>
      </c>
      <c r="B38" s="210">
        <f>SUM(B39:B40)</f>
        <v>0</v>
      </c>
      <c r="C38" s="218"/>
    </row>
    <row r="39" spans="1:3" ht="16.149999999999999" hidden="1" customHeight="1">
      <c r="A39" s="219" t="s">
        <v>244</v>
      </c>
      <c r="B39" s="210">
        <v>0</v>
      </c>
      <c r="C39" s="218"/>
    </row>
    <row r="40" spans="1:3" ht="16.149999999999999" hidden="1" customHeight="1">
      <c r="A40" s="219" t="s">
        <v>245</v>
      </c>
      <c r="B40" s="217">
        <v>0</v>
      </c>
      <c r="C40" s="218"/>
    </row>
    <row r="41" spans="1:3" ht="16.149999999999999" hidden="1" customHeight="1">
      <c r="A41" s="216" t="s">
        <v>246</v>
      </c>
      <c r="B41" s="210">
        <f>SUM(B42)</f>
        <v>0</v>
      </c>
      <c r="C41" s="218"/>
    </row>
    <row r="42" spans="1:3" ht="16.149999999999999" hidden="1" customHeight="1">
      <c r="A42" s="219" t="s">
        <v>247</v>
      </c>
      <c r="B42" s="210">
        <v>0</v>
      </c>
      <c r="C42" s="218"/>
    </row>
    <row r="43" spans="1:3" ht="27.4" customHeight="1">
      <c r="A43" s="216" t="s">
        <v>248</v>
      </c>
      <c r="B43" s="210">
        <f>SUM(B11,B15,B20,B22,B25,B27,B31,B36,B38,B41)</f>
        <v>266872</v>
      </c>
      <c r="C43" s="218"/>
    </row>
    <row r="44" spans="1:3" ht="27.4" customHeight="1">
      <c r="A44" s="220" t="s">
        <v>249</v>
      </c>
      <c r="B44" s="210">
        <f>SUM(B9,B43)</f>
        <v>602366</v>
      </c>
      <c r="C44" s="218"/>
    </row>
    <row r="45" spans="1:3" ht="27.4" customHeight="1">
      <c r="A45" s="220" t="s">
        <v>14</v>
      </c>
      <c r="B45" s="210">
        <f>預計平衡表!D4</f>
        <v>3112986</v>
      </c>
      <c r="C45" s="218"/>
    </row>
    <row r="46" spans="1:3" ht="27.4" customHeight="1">
      <c r="A46" s="226" t="s">
        <v>15</v>
      </c>
      <c r="B46" s="324">
        <f>SUM(B44:B45)</f>
        <v>3715352</v>
      </c>
      <c r="C46" s="227"/>
    </row>
    <row r="47" spans="1:3" ht="17.25" customHeight="1">
      <c r="B47" s="228"/>
      <c r="C47" s="213"/>
    </row>
    <row r="48" spans="1:3" ht="17.25" customHeight="1">
      <c r="B48" s="228"/>
      <c r="C48" s="213"/>
    </row>
    <row r="49" spans="1:3" ht="17.25" customHeight="1">
      <c r="B49" s="228"/>
      <c r="C49" s="213"/>
    </row>
    <row r="50" spans="1:3" ht="17.25" customHeight="1">
      <c r="B50" s="228"/>
      <c r="C50" s="213"/>
    </row>
    <row r="51" spans="1:3" ht="17.25" customHeight="1">
      <c r="B51" s="228"/>
      <c r="C51" s="213"/>
    </row>
    <row r="52" spans="1:3" ht="17.25" customHeight="1">
      <c r="B52" s="228"/>
      <c r="C52" s="213"/>
    </row>
    <row r="53" spans="1:3" ht="17.25" customHeight="1">
      <c r="B53" s="228"/>
      <c r="C53" s="213"/>
    </row>
    <row r="54" spans="1:3" ht="17.25" customHeight="1">
      <c r="B54" s="228"/>
      <c r="C54" s="213"/>
    </row>
    <row r="55" spans="1:3" ht="17.25" customHeight="1">
      <c r="A55" s="229"/>
      <c r="B55" s="228"/>
      <c r="C55" s="213"/>
    </row>
    <row r="56" spans="1:3" ht="17.25" customHeight="1">
      <c r="B56" s="228"/>
      <c r="C56" s="213"/>
    </row>
    <row r="57" spans="1:3" ht="17.25" customHeight="1">
      <c r="B57" s="228"/>
      <c r="C57" s="213"/>
    </row>
    <row r="58" spans="1:3" ht="17.25" customHeight="1">
      <c r="B58" s="228"/>
      <c r="C58" s="213"/>
    </row>
    <row r="59" spans="1:3" ht="17.25" customHeight="1">
      <c r="B59" s="228"/>
      <c r="C59" s="213"/>
    </row>
    <row r="60" spans="1:3" ht="17.25" customHeight="1">
      <c r="B60" s="228"/>
      <c r="C60" s="213"/>
    </row>
    <row r="61" spans="1:3" ht="17.25" customHeight="1">
      <c r="B61" s="228"/>
      <c r="C61" s="213"/>
    </row>
    <row r="62" spans="1:3" ht="17.25" customHeight="1">
      <c r="B62" s="228"/>
      <c r="C62" s="213"/>
    </row>
    <row r="63" spans="1:3" ht="17.25" customHeight="1">
      <c r="B63" s="228"/>
      <c r="C63" s="213"/>
    </row>
    <row r="64" spans="1:3" ht="17.25" customHeight="1">
      <c r="B64" s="228"/>
      <c r="C64" s="213"/>
    </row>
    <row r="65" spans="1:3" ht="17.25" customHeight="1">
      <c r="B65" s="228"/>
      <c r="C65" s="213"/>
    </row>
    <row r="66" spans="1:3" ht="17.25" customHeight="1">
      <c r="B66" s="228"/>
      <c r="C66" s="213"/>
    </row>
    <row r="67" spans="1:3" ht="17.25" customHeight="1">
      <c r="B67" s="228"/>
      <c r="C67" s="213"/>
    </row>
    <row r="68" spans="1:3" ht="17.25" customHeight="1">
      <c r="B68" s="228"/>
      <c r="C68" s="213"/>
    </row>
    <row r="69" spans="1:3" ht="17.25" customHeight="1">
      <c r="B69" s="228"/>
      <c r="C69" s="213"/>
    </row>
    <row r="70" spans="1:3" ht="17.25" customHeight="1">
      <c r="B70" s="228"/>
      <c r="C70" s="213"/>
    </row>
    <row r="71" spans="1:3" ht="17.25" customHeight="1">
      <c r="B71" s="228"/>
      <c r="C71" s="213"/>
    </row>
    <row r="72" spans="1:3" ht="17.25" customHeight="1">
      <c r="B72" s="228"/>
      <c r="C72" s="213"/>
    </row>
    <row r="73" spans="1:3" ht="17.25" customHeight="1">
      <c r="B73" s="228"/>
      <c r="C73" s="213"/>
    </row>
    <row r="74" spans="1:3" ht="17.25" customHeight="1">
      <c r="B74" s="228"/>
      <c r="C74" s="213"/>
    </row>
    <row r="75" spans="1:3" ht="17.25" customHeight="1">
      <c r="B75" s="228"/>
      <c r="C75" s="213"/>
    </row>
    <row r="76" spans="1:3" ht="17.25" customHeight="1">
      <c r="A76" s="229"/>
      <c r="B76" s="228"/>
      <c r="C76" s="213"/>
    </row>
    <row r="77" spans="1:3" ht="17.25" customHeight="1">
      <c r="A77" s="229"/>
      <c r="B77" s="228"/>
      <c r="C77" s="213"/>
    </row>
    <row r="78" spans="1:3" ht="17.25" customHeight="1">
      <c r="A78" s="229"/>
      <c r="B78" s="228"/>
      <c r="C78" s="213"/>
    </row>
    <row r="79" spans="1:3">
      <c r="A79" s="229"/>
      <c r="B79" s="228"/>
      <c r="C79" s="213"/>
    </row>
    <row r="80" spans="1:3">
      <c r="B80" s="228"/>
      <c r="C80" s="213"/>
    </row>
    <row r="81" spans="2:3">
      <c r="B81" s="230"/>
      <c r="C81" s="213"/>
    </row>
    <row r="82" spans="2:3">
      <c r="B82" s="230"/>
      <c r="C82" s="213"/>
    </row>
    <row r="83" spans="2:3">
      <c r="B83" s="230"/>
      <c r="C83" s="213"/>
    </row>
    <row r="84" spans="2:3">
      <c r="B84" s="230"/>
      <c r="C84" s="213"/>
    </row>
    <row r="85" spans="2:3">
      <c r="B85" s="230"/>
      <c r="C85" s="213"/>
    </row>
    <row r="86" spans="2:3">
      <c r="B86" s="230"/>
      <c r="C86" s="213"/>
    </row>
    <row r="87" spans="2:3">
      <c r="B87" s="230"/>
      <c r="C87" s="213"/>
    </row>
    <row r="88" spans="2:3">
      <c r="B88" s="230"/>
      <c r="C88" s="213"/>
    </row>
    <row r="89" spans="2:3">
      <c r="B89" s="230"/>
      <c r="C89" s="213"/>
    </row>
    <row r="90" spans="2:3">
      <c r="B90" s="230"/>
      <c r="C90" s="213"/>
    </row>
    <row r="91" spans="2:3">
      <c r="B91" s="230"/>
      <c r="C91" s="213"/>
    </row>
    <row r="92" spans="2:3">
      <c r="B92" s="230"/>
      <c r="C92" s="213"/>
    </row>
    <row r="93" spans="2:3">
      <c r="B93" s="230"/>
      <c r="C93" s="213"/>
    </row>
    <row r="94" spans="2:3">
      <c r="B94" s="230"/>
      <c r="C94" s="213"/>
    </row>
    <row r="95" spans="2:3">
      <c r="B95" s="230"/>
      <c r="C95" s="213"/>
    </row>
    <row r="96" spans="2:3">
      <c r="B96" s="230"/>
      <c r="C96" s="213"/>
    </row>
    <row r="97" spans="2:3">
      <c r="B97" s="230"/>
      <c r="C97" s="213"/>
    </row>
    <row r="98" spans="2:3">
      <c r="B98" s="230"/>
      <c r="C98" s="213"/>
    </row>
    <row r="99" spans="2:3">
      <c r="B99" s="230"/>
      <c r="C99" s="213"/>
    </row>
    <row r="100" spans="2:3">
      <c r="B100" s="230"/>
      <c r="C100" s="213"/>
    </row>
    <row r="101" spans="2:3">
      <c r="B101" s="230"/>
      <c r="C101" s="213"/>
    </row>
    <row r="102" spans="2:3">
      <c r="B102" s="230"/>
      <c r="C102" s="213"/>
    </row>
    <row r="103" spans="2:3">
      <c r="B103" s="230"/>
      <c r="C103" s="213"/>
    </row>
    <row r="104" spans="2:3">
      <c r="B104" s="230"/>
      <c r="C104" s="213"/>
    </row>
    <row r="105" spans="2:3">
      <c r="B105" s="230"/>
      <c r="C105" s="213"/>
    </row>
    <row r="106" spans="2:3">
      <c r="B106" s="230"/>
      <c r="C106" s="213"/>
    </row>
    <row r="107" spans="2:3">
      <c r="B107" s="230"/>
      <c r="C107" s="213"/>
    </row>
    <row r="108" spans="2:3">
      <c r="B108" s="230"/>
      <c r="C108" s="213"/>
    </row>
    <row r="109" spans="2:3">
      <c r="B109" s="230"/>
      <c r="C109" s="213"/>
    </row>
    <row r="110" spans="2:3">
      <c r="B110" s="230"/>
      <c r="C110" s="213"/>
    </row>
    <row r="111" spans="2:3">
      <c r="B111" s="230"/>
      <c r="C111" s="213"/>
    </row>
    <row r="112" spans="2:3">
      <c r="B112" s="230"/>
      <c r="C112" s="213"/>
    </row>
    <row r="113" spans="2:3">
      <c r="B113" s="230"/>
      <c r="C113" s="213"/>
    </row>
    <row r="114" spans="2:3">
      <c r="B114" s="230"/>
      <c r="C114" s="213"/>
    </row>
    <row r="115" spans="2:3">
      <c r="B115" s="230"/>
      <c r="C115" s="213"/>
    </row>
    <row r="116" spans="2:3">
      <c r="B116" s="230"/>
      <c r="C116" s="213"/>
    </row>
    <row r="117" spans="2:3">
      <c r="B117" s="230"/>
      <c r="C117" s="213"/>
    </row>
    <row r="118" spans="2:3">
      <c r="B118" s="230"/>
      <c r="C118" s="213"/>
    </row>
    <row r="119" spans="2:3">
      <c r="B119" s="230"/>
      <c r="C119" s="213"/>
    </row>
    <row r="120" spans="2:3">
      <c r="B120" s="230"/>
      <c r="C120" s="213"/>
    </row>
    <row r="121" spans="2:3">
      <c r="B121" s="230"/>
      <c r="C121" s="213"/>
    </row>
    <row r="122" spans="2:3">
      <c r="B122" s="230"/>
      <c r="C122" s="213"/>
    </row>
    <row r="123" spans="2:3">
      <c r="B123" s="230"/>
      <c r="C123" s="213"/>
    </row>
    <row r="124" spans="2:3">
      <c r="B124" s="230"/>
      <c r="C124" s="213"/>
    </row>
    <row r="125" spans="2:3">
      <c r="B125" s="230"/>
      <c r="C125" s="213"/>
    </row>
    <row r="126" spans="2:3">
      <c r="B126" s="230"/>
      <c r="C126" s="213"/>
    </row>
    <row r="127" spans="2:3">
      <c r="B127" s="230"/>
      <c r="C127" s="213"/>
    </row>
    <row r="128" spans="2:3">
      <c r="B128" s="230"/>
      <c r="C128" s="213"/>
    </row>
    <row r="129" spans="2:3">
      <c r="B129" s="230"/>
      <c r="C129" s="213"/>
    </row>
    <row r="130" spans="2:3">
      <c r="B130" s="230"/>
      <c r="C130" s="213"/>
    </row>
    <row r="131" spans="2:3">
      <c r="B131" s="230"/>
      <c r="C131" s="213"/>
    </row>
    <row r="132" spans="2:3">
      <c r="B132" s="230"/>
      <c r="C132" s="213"/>
    </row>
    <row r="133" spans="2:3">
      <c r="B133" s="230"/>
      <c r="C133" s="213"/>
    </row>
    <row r="134" spans="2:3">
      <c r="B134" s="230"/>
      <c r="C134" s="213"/>
    </row>
    <row r="135" spans="2:3">
      <c r="B135" s="230"/>
      <c r="C135" s="213"/>
    </row>
    <row r="136" spans="2:3">
      <c r="B136" s="230"/>
      <c r="C136" s="213"/>
    </row>
    <row r="137" spans="2:3">
      <c r="B137" s="230"/>
      <c r="C137" s="213"/>
    </row>
    <row r="138" spans="2:3">
      <c r="B138" s="230"/>
      <c r="C138" s="213"/>
    </row>
    <row r="139" spans="2:3">
      <c r="B139" s="230"/>
      <c r="C139" s="213"/>
    </row>
    <row r="140" spans="2:3">
      <c r="B140" s="230"/>
      <c r="C140" s="213"/>
    </row>
    <row r="141" spans="2:3">
      <c r="B141" s="230"/>
      <c r="C141" s="213"/>
    </row>
    <row r="142" spans="2:3">
      <c r="B142" s="230"/>
      <c r="C142" s="213"/>
    </row>
    <row r="143" spans="2:3">
      <c r="B143" s="230"/>
      <c r="C143" s="213"/>
    </row>
    <row r="144" spans="2:3">
      <c r="B144" s="230"/>
      <c r="C144" s="213"/>
    </row>
    <row r="145" spans="2:3">
      <c r="B145" s="230"/>
      <c r="C145" s="213"/>
    </row>
    <row r="146" spans="2:3">
      <c r="B146" s="230"/>
      <c r="C146" s="213"/>
    </row>
    <row r="147" spans="2:3">
      <c r="B147" s="230"/>
      <c r="C147" s="213"/>
    </row>
  </sheetData>
  <phoneticPr fontId="4" type="noConversion"/>
  <printOptions horizontalCentered="1"/>
  <pageMargins left="0.59055118110236227" right="0.59055118110236227" top="1.9685039370078741" bottom="0.78740157480314965" header="0.43307086614173229" footer="0.39370078740157483"/>
  <pageSetup paperSize="9" firstPageNumber="6" orientation="portrait" useFirstPageNumber="1" r:id="rId1"/>
  <headerFooter alignWithMargins="0">
    <oddHeader>&amp;C&amp;18&amp;U經濟部能源局
石油基金
&amp;U現金流量預計表&amp;U
&amp;12&amp;U中華民國&amp;"Times New Roman,標準"106&amp;"標楷體,標準"年度&amp;R&amp;"華康楷書體W5,標準"
&amp;"標楷體,標準"單位：新臺幣千元</oddHeader>
    <oddFooter>&amp;C&amp;"Times New Roman,標準"3-&amp;P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H35"/>
  <sheetViews>
    <sheetView view="pageBreakPreview" topLeftCell="A4" zoomScaleNormal="100" zoomScaleSheetLayoutView="100" workbookViewId="0">
      <selection activeCell="E9" sqref="E9"/>
    </sheetView>
  </sheetViews>
  <sheetFormatPr defaultColWidth="9" defaultRowHeight="16.5"/>
  <cols>
    <col min="1" max="1" width="25.25" style="44" customWidth="1"/>
    <col min="2" max="2" width="4.625" style="44" customWidth="1"/>
    <col min="3" max="4" width="8.625" style="44" customWidth="1"/>
    <col min="5" max="5" width="11.625" style="44" customWidth="1"/>
    <col min="6" max="6" width="33.625" style="44" customWidth="1"/>
    <col min="7" max="7" width="0.125" style="44" hidden="1" customWidth="1"/>
    <col min="8" max="9" width="0" style="44" hidden="1" customWidth="1"/>
    <col min="10" max="16384" width="9" style="44"/>
  </cols>
  <sheetData>
    <row r="1" spans="1:8" ht="25.7" customHeight="1">
      <c r="A1" s="258" t="s">
        <v>16</v>
      </c>
      <c r="B1" s="258"/>
      <c r="C1" s="258"/>
      <c r="D1" s="258"/>
      <c r="E1" s="258"/>
      <c r="F1" s="258"/>
    </row>
    <row r="2" spans="1:8" ht="25.7" customHeight="1">
      <c r="A2" s="258" t="s">
        <v>17</v>
      </c>
      <c r="B2" s="258"/>
      <c r="C2" s="258"/>
      <c r="D2" s="258"/>
      <c r="E2" s="258"/>
      <c r="F2" s="258"/>
    </row>
    <row r="3" spans="1:8" ht="25.7" customHeight="1">
      <c r="A3" s="259" t="s">
        <v>18</v>
      </c>
      <c r="B3" s="259"/>
      <c r="C3" s="259"/>
      <c r="D3" s="259"/>
      <c r="E3" s="259"/>
      <c r="F3" s="259"/>
    </row>
    <row r="4" spans="1:8" ht="21.75" customHeight="1">
      <c r="A4" s="260" t="s">
        <v>250</v>
      </c>
      <c r="B4" s="260"/>
      <c r="C4" s="260"/>
      <c r="D4" s="260"/>
      <c r="E4" s="260"/>
      <c r="F4" s="260"/>
    </row>
    <row r="5" spans="1:8" ht="21.75" customHeight="1">
      <c r="A5" s="127" t="s">
        <v>19</v>
      </c>
      <c r="B5" s="127"/>
      <c r="C5" s="260"/>
      <c r="D5" s="261"/>
      <c r="E5" s="261"/>
      <c r="F5" s="146" t="s">
        <v>251</v>
      </c>
    </row>
    <row r="6" spans="1:8" ht="21.2" customHeight="1">
      <c r="A6" s="262" t="s">
        <v>20</v>
      </c>
      <c r="B6" s="265" t="s">
        <v>21</v>
      </c>
      <c r="C6" s="267" t="s">
        <v>22</v>
      </c>
      <c r="D6" s="267"/>
      <c r="E6" s="267"/>
      <c r="F6" s="265" t="s">
        <v>23</v>
      </c>
    </row>
    <row r="7" spans="1:8" ht="21.2" customHeight="1">
      <c r="A7" s="263"/>
      <c r="B7" s="266"/>
      <c r="C7" s="254" t="s">
        <v>24</v>
      </c>
      <c r="D7" s="268" t="s">
        <v>25</v>
      </c>
      <c r="E7" s="256" t="s">
        <v>26</v>
      </c>
      <c r="F7" s="266"/>
    </row>
    <row r="8" spans="1:8" ht="21.2" customHeight="1">
      <c r="A8" s="264"/>
      <c r="B8" s="257"/>
      <c r="C8" s="231" t="s">
        <v>27</v>
      </c>
      <c r="D8" s="269"/>
      <c r="E8" s="257"/>
      <c r="F8" s="257"/>
    </row>
    <row r="9" spans="1:8" ht="36" customHeight="1">
      <c r="A9" s="232" t="s">
        <v>28</v>
      </c>
      <c r="B9" s="233" t="s">
        <v>29</v>
      </c>
      <c r="C9" s="234"/>
      <c r="D9" s="234"/>
      <c r="E9" s="235">
        <f>SUM(E10)</f>
        <v>5818000</v>
      </c>
      <c r="F9" s="236"/>
      <c r="H9" s="44">
        <v>4</v>
      </c>
    </row>
    <row r="10" spans="1:8" ht="36" customHeight="1">
      <c r="A10" s="233" t="s">
        <v>252</v>
      </c>
      <c r="B10" s="233" t="s">
        <v>30</v>
      </c>
      <c r="C10" s="234"/>
      <c r="D10" s="234"/>
      <c r="E10" s="135">
        <f>578000+5240000</f>
        <v>5818000</v>
      </c>
      <c r="F10" s="132" t="s">
        <v>253</v>
      </c>
      <c r="H10" s="44">
        <v>41</v>
      </c>
    </row>
    <row r="11" spans="1:8" ht="36" customHeight="1">
      <c r="A11" s="237" t="s">
        <v>31</v>
      </c>
      <c r="B11" s="233" t="s">
        <v>29</v>
      </c>
      <c r="C11" s="234"/>
      <c r="D11" s="234"/>
      <c r="E11" s="235">
        <f>SUM(E12:E13)</f>
        <v>35000</v>
      </c>
      <c r="F11" s="236"/>
      <c r="H11" s="44">
        <v>4</v>
      </c>
    </row>
    <row r="12" spans="1:8" ht="36" customHeight="1">
      <c r="A12" s="233" t="s">
        <v>254</v>
      </c>
      <c r="B12" s="233" t="s">
        <v>30</v>
      </c>
      <c r="C12" s="234"/>
      <c r="D12" s="234"/>
      <c r="E12" s="135">
        <v>25000</v>
      </c>
      <c r="F12" s="132" t="s">
        <v>32</v>
      </c>
      <c r="H12" s="44">
        <v>45</v>
      </c>
    </row>
    <row r="13" spans="1:8" ht="36" customHeight="1">
      <c r="A13" s="233" t="s">
        <v>255</v>
      </c>
      <c r="B13" s="233" t="s">
        <v>30</v>
      </c>
      <c r="C13" s="234"/>
      <c r="D13" s="234"/>
      <c r="E13" s="135">
        <v>10000</v>
      </c>
      <c r="F13" s="132" t="s">
        <v>33</v>
      </c>
      <c r="H13" s="44">
        <v>45</v>
      </c>
    </row>
    <row r="14" spans="1:8" ht="36" customHeight="1">
      <c r="A14" s="237" t="s">
        <v>34</v>
      </c>
      <c r="B14" s="233" t="s">
        <v>29</v>
      </c>
      <c r="C14" s="234"/>
      <c r="D14" s="234"/>
      <c r="E14" s="235">
        <f>SUM(E15)</f>
        <v>30000</v>
      </c>
      <c r="F14" s="236"/>
      <c r="H14" s="44">
        <v>4</v>
      </c>
    </row>
    <row r="15" spans="1:8" ht="36" customHeight="1">
      <c r="A15" s="233" t="s">
        <v>256</v>
      </c>
      <c r="B15" s="233" t="s">
        <v>30</v>
      </c>
      <c r="C15" s="234"/>
      <c r="D15" s="234"/>
      <c r="E15" s="135">
        <v>30000</v>
      </c>
      <c r="F15" s="132" t="s">
        <v>35</v>
      </c>
      <c r="H15" s="44" t="s">
        <v>36</v>
      </c>
    </row>
    <row r="16" spans="1:8" ht="36" customHeight="1">
      <c r="A16" s="238" t="s">
        <v>37</v>
      </c>
      <c r="B16" s="239"/>
      <c r="C16" s="240"/>
      <c r="D16" s="240"/>
      <c r="E16" s="241">
        <f>E9+E11+E14</f>
        <v>5883000</v>
      </c>
      <c r="F16" s="248"/>
    </row>
    <row r="17" ht="24" customHeight="1"/>
    <row r="18" ht="24" customHeight="1"/>
    <row r="19" ht="24" customHeight="1"/>
    <row r="20" ht="24" customHeight="1"/>
    <row r="21" ht="24" customHeight="1"/>
    <row r="22" ht="24" customHeight="1"/>
    <row r="23" ht="24" customHeight="1"/>
    <row r="24" ht="24" customHeight="1"/>
    <row r="25" ht="24" customHeight="1"/>
    <row r="26" ht="24" customHeight="1"/>
    <row r="27" ht="24" customHeight="1"/>
    <row r="28" ht="24" customHeight="1"/>
    <row r="29" ht="24" customHeight="1"/>
    <row r="30" ht="24" customHeight="1"/>
    <row r="31" ht="24" customHeight="1"/>
    <row r="32" ht="24" customHeight="1"/>
    <row r="33" ht="24" customHeight="1"/>
    <row r="34" ht="24" customHeight="1"/>
    <row r="35" ht="24" customHeight="1"/>
  </sheetData>
  <mergeCells count="11">
    <mergeCell ref="E7:E8"/>
    <mergeCell ref="A1:F1"/>
    <mergeCell ref="A2:F2"/>
    <mergeCell ref="A3:F3"/>
    <mergeCell ref="A4:F4"/>
    <mergeCell ref="C5:E5"/>
    <mergeCell ref="A6:A8"/>
    <mergeCell ref="B6:B8"/>
    <mergeCell ref="C6:E6"/>
    <mergeCell ref="F6:F8"/>
    <mergeCell ref="D7:D8"/>
  </mergeCells>
  <phoneticPr fontId="4" type="noConversion"/>
  <printOptions horizontalCentered="1"/>
  <pageMargins left="0.59055118110236227" right="0.39370078740157483" top="0.39370078740157483" bottom="0.59055118110236227" header="0.39370078740157483" footer="0.39370078740157483"/>
  <pageSetup paperSize="9" scale="94" firstPageNumber="7" orientation="portrait" useFirstPageNumber="1" r:id="rId1"/>
  <headerFooter alignWithMargins="0">
    <oddFooter>&amp;C&amp;"Times New Roman,標準"3-&amp;P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E94"/>
  <sheetViews>
    <sheetView view="pageBreakPreview" zoomScaleNormal="100" zoomScaleSheetLayoutView="100" workbookViewId="0">
      <selection activeCell="E63" sqref="E63"/>
    </sheetView>
  </sheetViews>
  <sheetFormatPr defaultColWidth="9" defaultRowHeight="15.75"/>
  <cols>
    <col min="1" max="1" width="10.625" style="17" customWidth="1"/>
    <col min="2" max="2" width="20.625" style="17" customWidth="1"/>
    <col min="3" max="4" width="10.625" style="17" customWidth="1"/>
    <col min="5" max="5" width="35.625" style="17" customWidth="1"/>
    <col min="6" max="16384" width="9" style="17"/>
  </cols>
  <sheetData>
    <row r="1" spans="1:5" ht="25.9" customHeight="1">
      <c r="A1" s="258" t="s">
        <v>42</v>
      </c>
      <c r="B1" s="270"/>
      <c r="C1" s="270"/>
      <c r="D1" s="270"/>
      <c r="E1" s="270"/>
    </row>
    <row r="2" spans="1:5" ht="25.9" customHeight="1">
      <c r="A2" s="258" t="s">
        <v>43</v>
      </c>
      <c r="B2" s="270"/>
      <c r="C2" s="270"/>
      <c r="D2" s="270"/>
      <c r="E2" s="270"/>
    </row>
    <row r="3" spans="1:5" ht="25.9" customHeight="1">
      <c r="A3" s="259" t="s">
        <v>39</v>
      </c>
      <c r="B3" s="271"/>
      <c r="C3" s="271"/>
      <c r="D3" s="271"/>
      <c r="E3" s="271"/>
    </row>
    <row r="4" spans="1:5" ht="18" customHeight="1">
      <c r="A4" s="272" t="s">
        <v>257</v>
      </c>
      <c r="B4" s="273"/>
      <c r="C4" s="273"/>
      <c r="D4" s="273"/>
      <c r="E4" s="273"/>
    </row>
    <row r="5" spans="1:5" ht="18" customHeight="1">
      <c r="A5" s="18"/>
      <c r="B5" s="19"/>
      <c r="C5" s="19"/>
      <c r="D5" s="19"/>
      <c r="E5" s="20" t="s">
        <v>44</v>
      </c>
    </row>
    <row r="6" spans="1:5" ht="44.65" customHeight="1">
      <c r="A6" s="21" t="s">
        <v>258</v>
      </c>
      <c r="B6" s="251" t="s">
        <v>40</v>
      </c>
      <c r="C6" s="21" t="s">
        <v>259</v>
      </c>
      <c r="D6" s="21" t="s">
        <v>260</v>
      </c>
      <c r="E6" s="251" t="s">
        <v>261</v>
      </c>
    </row>
    <row r="7" spans="1:5" s="26" customFormat="1" ht="49.5">
      <c r="A7" s="23">
        <f>A8+A51+A53+A55+A78</f>
        <v>5580542</v>
      </c>
      <c r="B7" s="24" t="s">
        <v>179</v>
      </c>
      <c r="C7" s="23">
        <f>C8+C53+C55+C78</f>
        <v>5858300</v>
      </c>
      <c r="D7" s="23">
        <f>D8+D53+D55+D78</f>
        <v>5762848</v>
      </c>
      <c r="E7" s="25" t="s">
        <v>262</v>
      </c>
    </row>
    <row r="8" spans="1:5" s="26" customFormat="1" ht="32.450000000000003" customHeight="1">
      <c r="A8" s="27">
        <f>A9+A16+A18</f>
        <v>738612</v>
      </c>
      <c r="B8" s="28" t="s">
        <v>263</v>
      </c>
      <c r="C8" s="27">
        <f>C9+C16+C17+C18</f>
        <v>742758</v>
      </c>
      <c r="D8" s="27">
        <f>D9+D16+D17+D18</f>
        <v>775349</v>
      </c>
      <c r="E8" s="29" t="s">
        <v>41</v>
      </c>
    </row>
    <row r="9" spans="1:5" s="26" customFormat="1" ht="22.9" customHeight="1">
      <c r="A9" s="27">
        <v>701</v>
      </c>
      <c r="B9" s="28" t="s">
        <v>264</v>
      </c>
      <c r="C9" s="27">
        <v>712</v>
      </c>
      <c r="D9" s="27">
        <v>712</v>
      </c>
      <c r="E9" s="118" t="s">
        <v>45</v>
      </c>
    </row>
    <row r="10" spans="1:5" s="26" customFormat="1" ht="32.450000000000003" customHeight="1">
      <c r="A10" s="27"/>
      <c r="B10" s="28"/>
      <c r="C10" s="27"/>
      <c r="D10" s="27"/>
      <c r="E10" s="30" t="s">
        <v>265</v>
      </c>
    </row>
    <row r="11" spans="1:5" s="26" customFormat="1" ht="32.450000000000003" customHeight="1">
      <c r="A11" s="27"/>
      <c r="B11" s="28"/>
      <c r="C11" s="27"/>
      <c r="D11" s="27"/>
      <c r="E11" s="30" t="s">
        <v>266</v>
      </c>
    </row>
    <row r="12" spans="1:5" s="26" customFormat="1" ht="33">
      <c r="A12" s="27"/>
      <c r="B12" s="28"/>
      <c r="C12" s="27"/>
      <c r="D12" s="27"/>
      <c r="E12" s="30" t="s">
        <v>267</v>
      </c>
    </row>
    <row r="13" spans="1:5" s="26" customFormat="1" ht="32.450000000000003" customHeight="1">
      <c r="A13" s="27"/>
      <c r="B13" s="28"/>
      <c r="C13" s="27"/>
      <c r="D13" s="27"/>
      <c r="E13" s="30" t="s">
        <v>268</v>
      </c>
    </row>
    <row r="14" spans="1:5" s="26" customFormat="1" ht="32.450000000000003" customHeight="1">
      <c r="A14" s="27"/>
      <c r="B14" s="28"/>
      <c r="C14" s="27"/>
      <c r="D14" s="27"/>
      <c r="E14" s="30" t="s">
        <v>269</v>
      </c>
    </row>
    <row r="15" spans="1:5" s="26" customFormat="1" ht="33">
      <c r="A15" s="27"/>
      <c r="B15" s="28"/>
      <c r="C15" s="27"/>
      <c r="D15" s="27"/>
      <c r="E15" s="30" t="s">
        <v>270</v>
      </c>
    </row>
    <row r="16" spans="1:5" s="26" customFormat="1" ht="32.450000000000003" hidden="1" customHeight="1">
      <c r="A16" s="27">
        <v>0</v>
      </c>
      <c r="B16" s="28" t="s">
        <v>271</v>
      </c>
      <c r="C16" s="27">
        <v>0</v>
      </c>
      <c r="D16" s="27">
        <v>0</v>
      </c>
      <c r="E16" s="30"/>
    </row>
    <row r="17" spans="1:5" s="26" customFormat="1" ht="32.450000000000003" hidden="1" customHeight="1">
      <c r="A17" s="27">
        <v>0</v>
      </c>
      <c r="B17" s="28" t="s">
        <v>272</v>
      </c>
      <c r="C17" s="27">
        <v>0</v>
      </c>
      <c r="D17" s="27">
        <v>0</v>
      </c>
      <c r="E17" s="30"/>
    </row>
    <row r="18" spans="1:5" s="26" customFormat="1" ht="32.450000000000003" customHeight="1">
      <c r="A18" s="27">
        <v>737911</v>
      </c>
      <c r="B18" s="28" t="s">
        <v>273</v>
      </c>
      <c r="C18" s="27">
        <v>742046</v>
      </c>
      <c r="D18" s="27">
        <v>774637</v>
      </c>
      <c r="E18" s="119" t="s">
        <v>274</v>
      </c>
    </row>
    <row r="19" spans="1:5" s="26" customFormat="1" ht="22.9" customHeight="1">
      <c r="A19" s="27"/>
      <c r="B19" s="28"/>
      <c r="C19" s="27"/>
      <c r="D19" s="27"/>
      <c r="E19" s="30" t="s">
        <v>275</v>
      </c>
    </row>
    <row r="20" spans="1:5" s="26" customFormat="1" ht="22.9" customHeight="1">
      <c r="A20" s="27"/>
      <c r="B20" s="28"/>
      <c r="C20" s="27"/>
      <c r="D20" s="27"/>
      <c r="E20" s="31" t="s">
        <v>276</v>
      </c>
    </row>
    <row r="21" spans="1:5" s="26" customFormat="1" ht="36" customHeight="1">
      <c r="A21" s="27"/>
      <c r="B21" s="28"/>
      <c r="C21" s="27"/>
      <c r="D21" s="27"/>
      <c r="E21" s="32" t="s">
        <v>277</v>
      </c>
    </row>
    <row r="22" spans="1:5" s="26" customFormat="1" ht="32.450000000000003" customHeight="1">
      <c r="A22" s="27"/>
      <c r="B22" s="28"/>
      <c r="C22" s="27"/>
      <c r="D22" s="27"/>
      <c r="E22" s="32" t="s">
        <v>278</v>
      </c>
    </row>
    <row r="23" spans="1:5" s="26" customFormat="1" ht="32.450000000000003" customHeight="1">
      <c r="A23" s="27"/>
      <c r="B23" s="28"/>
      <c r="C23" s="27"/>
      <c r="D23" s="27"/>
      <c r="E23" s="32" t="s">
        <v>279</v>
      </c>
    </row>
    <row r="24" spans="1:5" s="26" customFormat="1" ht="32.450000000000003" customHeight="1">
      <c r="A24" s="27"/>
      <c r="B24" s="28"/>
      <c r="C24" s="27"/>
      <c r="D24" s="27"/>
      <c r="E24" s="32" t="s">
        <v>280</v>
      </c>
    </row>
    <row r="25" spans="1:5" s="26" customFormat="1" ht="32.450000000000003" customHeight="1">
      <c r="A25" s="27"/>
      <c r="B25" s="28"/>
      <c r="C25" s="27"/>
      <c r="D25" s="27"/>
      <c r="E25" s="32" t="s">
        <v>281</v>
      </c>
    </row>
    <row r="26" spans="1:5" s="26" customFormat="1" ht="32.450000000000003" customHeight="1">
      <c r="A26" s="108"/>
      <c r="B26" s="245"/>
      <c r="C26" s="108"/>
      <c r="D26" s="108"/>
      <c r="E26" s="120" t="s">
        <v>282</v>
      </c>
    </row>
    <row r="27" spans="1:5" s="26" customFormat="1" ht="32.450000000000003" customHeight="1">
      <c r="A27" s="242"/>
      <c r="B27" s="243"/>
      <c r="C27" s="242"/>
      <c r="D27" s="242"/>
      <c r="E27" s="244" t="s">
        <v>283</v>
      </c>
    </row>
    <row r="28" spans="1:5" s="26" customFormat="1" ht="32.450000000000003" customHeight="1">
      <c r="A28" s="27"/>
      <c r="B28" s="28"/>
      <c r="C28" s="27"/>
      <c r="D28" s="27"/>
      <c r="E28" s="32" t="s">
        <v>284</v>
      </c>
    </row>
    <row r="29" spans="1:5" s="26" customFormat="1" ht="32.450000000000003" customHeight="1">
      <c r="A29" s="27"/>
      <c r="B29" s="28"/>
      <c r="C29" s="27"/>
      <c r="D29" s="27"/>
      <c r="E29" s="32" t="s">
        <v>285</v>
      </c>
    </row>
    <row r="30" spans="1:5" s="26" customFormat="1" ht="67.5" customHeight="1">
      <c r="A30" s="27"/>
      <c r="B30" s="28"/>
      <c r="C30" s="27"/>
      <c r="D30" s="27"/>
      <c r="E30" s="32" t="s">
        <v>286</v>
      </c>
    </row>
    <row r="31" spans="1:5" s="26" customFormat="1" ht="32.450000000000003" customHeight="1">
      <c r="A31" s="27"/>
      <c r="B31" s="28"/>
      <c r="C31" s="27"/>
      <c r="D31" s="27"/>
      <c r="E31" s="32" t="s">
        <v>287</v>
      </c>
    </row>
    <row r="32" spans="1:5" s="26" customFormat="1" ht="33">
      <c r="A32" s="109"/>
      <c r="B32" s="110"/>
      <c r="C32" s="111"/>
      <c r="D32" s="111"/>
      <c r="E32" s="32" t="s">
        <v>290</v>
      </c>
    </row>
    <row r="33" spans="1:5" s="26" customFormat="1" ht="34.5" customHeight="1">
      <c r="A33" s="109"/>
      <c r="B33" s="110"/>
      <c r="C33" s="111"/>
      <c r="D33" s="111"/>
      <c r="E33" s="28" t="s">
        <v>291</v>
      </c>
    </row>
    <row r="34" spans="1:5" s="26" customFormat="1" ht="49.15" customHeight="1">
      <c r="A34" s="109"/>
      <c r="B34" s="110"/>
      <c r="C34" s="111"/>
      <c r="D34" s="111"/>
      <c r="E34" s="28" t="s">
        <v>292</v>
      </c>
    </row>
    <row r="35" spans="1:5" s="26" customFormat="1" ht="32.450000000000003" customHeight="1">
      <c r="A35" s="109"/>
      <c r="B35" s="110"/>
      <c r="C35" s="111"/>
      <c r="D35" s="111"/>
      <c r="E35" s="32" t="s">
        <v>293</v>
      </c>
    </row>
    <row r="36" spans="1:5" s="26" customFormat="1" ht="33">
      <c r="A36" s="109"/>
      <c r="B36" s="110"/>
      <c r="C36" s="111"/>
      <c r="D36" s="111"/>
      <c r="E36" s="32" t="s">
        <v>294</v>
      </c>
    </row>
    <row r="37" spans="1:5" s="26" customFormat="1" ht="34.5" customHeight="1">
      <c r="A37" s="109"/>
      <c r="B37" s="110"/>
      <c r="C37" s="111"/>
      <c r="D37" s="111"/>
      <c r="E37" s="28" t="s">
        <v>295</v>
      </c>
    </row>
    <row r="38" spans="1:5" s="26" customFormat="1" ht="32.450000000000003" customHeight="1">
      <c r="A38" s="109"/>
      <c r="B38" s="110"/>
      <c r="C38" s="111"/>
      <c r="D38" s="111"/>
      <c r="E38" s="32" t="s">
        <v>296</v>
      </c>
    </row>
    <row r="39" spans="1:5" s="26" customFormat="1" ht="32.450000000000003" customHeight="1">
      <c r="A39" s="109"/>
      <c r="B39" s="110"/>
      <c r="C39" s="111"/>
      <c r="D39" s="111"/>
      <c r="E39" s="32" t="s">
        <v>297</v>
      </c>
    </row>
    <row r="40" spans="1:5" s="26" customFormat="1" ht="32.450000000000003" customHeight="1">
      <c r="A40" s="113"/>
      <c r="B40" s="114"/>
      <c r="C40" s="115"/>
      <c r="D40" s="115"/>
      <c r="E40" s="120" t="s">
        <v>298</v>
      </c>
    </row>
    <row r="41" spans="1:5" s="26" customFormat="1" ht="16.5">
      <c r="A41" s="109"/>
      <c r="B41" s="110"/>
      <c r="C41" s="111"/>
      <c r="D41" s="111"/>
      <c r="E41" s="29" t="s">
        <v>299</v>
      </c>
    </row>
    <row r="42" spans="1:5" s="26" customFormat="1" ht="32.450000000000003" customHeight="1">
      <c r="A42" s="109"/>
      <c r="B42" s="110"/>
      <c r="C42" s="111"/>
      <c r="D42" s="111"/>
      <c r="E42" s="32" t="s">
        <v>300</v>
      </c>
    </row>
    <row r="43" spans="1:5" s="26" customFormat="1" ht="16.5">
      <c r="A43" s="109"/>
      <c r="B43" s="110"/>
      <c r="C43" s="111"/>
      <c r="D43" s="111"/>
      <c r="E43" s="31" t="s">
        <v>301</v>
      </c>
    </row>
    <row r="44" spans="1:5" s="26" customFormat="1" ht="16.5">
      <c r="A44" s="109"/>
      <c r="B44" s="110"/>
      <c r="C44" s="111"/>
      <c r="D44" s="111"/>
      <c r="E44" s="31" t="s">
        <v>302</v>
      </c>
    </row>
    <row r="45" spans="1:5" s="26" customFormat="1" ht="32.450000000000003" customHeight="1">
      <c r="A45" s="109"/>
      <c r="B45" s="116"/>
      <c r="C45" s="111"/>
      <c r="D45" s="111"/>
      <c r="E45" s="121" t="s">
        <v>303</v>
      </c>
    </row>
    <row r="46" spans="1:5" s="26" customFormat="1" ht="35.450000000000003" customHeight="1">
      <c r="A46" s="109"/>
      <c r="B46" s="110"/>
      <c r="C46" s="111"/>
      <c r="D46" s="111"/>
      <c r="E46" s="32" t="s">
        <v>304</v>
      </c>
    </row>
    <row r="47" spans="1:5" s="26" customFormat="1" ht="35.450000000000003" customHeight="1">
      <c r="A47" s="109"/>
      <c r="B47" s="110"/>
      <c r="C47" s="111"/>
      <c r="D47" s="111"/>
      <c r="E47" s="32" t="s">
        <v>305</v>
      </c>
    </row>
    <row r="48" spans="1:5" s="26" customFormat="1" ht="32.450000000000003" customHeight="1">
      <c r="A48" s="109"/>
      <c r="B48" s="110"/>
      <c r="C48" s="111"/>
      <c r="D48" s="33"/>
      <c r="E48" s="32" t="s">
        <v>306</v>
      </c>
    </row>
    <row r="49" spans="1:5" s="26" customFormat="1" ht="32.450000000000003" customHeight="1">
      <c r="A49" s="109"/>
      <c r="B49" s="110"/>
      <c r="C49" s="111"/>
      <c r="D49" s="111"/>
      <c r="E49" s="32" t="s">
        <v>307</v>
      </c>
    </row>
    <row r="50" spans="1:5" s="26" customFormat="1" ht="39" customHeight="1">
      <c r="A50" s="109"/>
      <c r="B50" s="110"/>
      <c r="C50" s="111"/>
      <c r="D50" s="111"/>
      <c r="E50" s="32" t="s">
        <v>308</v>
      </c>
    </row>
    <row r="51" spans="1:5" s="26" customFormat="1" ht="30" customHeight="1">
      <c r="A51" s="109">
        <f>A52</f>
        <v>1</v>
      </c>
      <c r="B51" s="112" t="s">
        <v>288</v>
      </c>
      <c r="C51" s="111"/>
      <c r="D51" s="111"/>
      <c r="E51" s="32"/>
    </row>
    <row r="52" spans="1:5" s="26" customFormat="1" ht="22.5" customHeight="1">
      <c r="A52" s="109">
        <v>1</v>
      </c>
      <c r="B52" s="112" t="s">
        <v>289</v>
      </c>
      <c r="C52" s="111"/>
      <c r="D52" s="111"/>
      <c r="E52" s="32"/>
    </row>
    <row r="53" spans="1:5" s="26" customFormat="1" ht="32.450000000000003" customHeight="1">
      <c r="A53" s="27">
        <f>A54</f>
        <v>2167302</v>
      </c>
      <c r="B53" s="112" t="s">
        <v>309</v>
      </c>
      <c r="C53" s="34">
        <f>SUM(C54:C54)</f>
        <v>2463502</v>
      </c>
      <c r="D53" s="34">
        <f>SUM(D54:D54)</f>
        <v>2183772</v>
      </c>
      <c r="E53" s="32"/>
    </row>
    <row r="54" spans="1:5" s="26" customFormat="1" ht="32.450000000000003" customHeight="1">
      <c r="A54" s="27">
        <v>2167302</v>
      </c>
      <c r="B54" s="112" t="s">
        <v>310</v>
      </c>
      <c r="C54" s="34">
        <v>2463502</v>
      </c>
      <c r="D54" s="34">
        <v>2183772</v>
      </c>
      <c r="E54" s="28" t="s">
        <v>311</v>
      </c>
    </row>
    <row r="55" spans="1:5" s="26" customFormat="1" ht="66">
      <c r="A55" s="27">
        <f>A56</f>
        <v>2674166</v>
      </c>
      <c r="B55" s="35" t="s">
        <v>312</v>
      </c>
      <c r="C55" s="27">
        <f>C56</f>
        <v>2652040</v>
      </c>
      <c r="D55" s="27">
        <f>D56</f>
        <v>2803727</v>
      </c>
      <c r="E55" s="36" t="s">
        <v>41</v>
      </c>
    </row>
    <row r="56" spans="1:5" s="26" customFormat="1" ht="33.6" customHeight="1">
      <c r="A56" s="27">
        <v>2674166</v>
      </c>
      <c r="B56" s="112" t="s">
        <v>313</v>
      </c>
      <c r="C56" s="27">
        <v>2652040</v>
      </c>
      <c r="D56" s="27">
        <v>2803727</v>
      </c>
      <c r="E56" s="122" t="s">
        <v>180</v>
      </c>
    </row>
    <row r="57" spans="1:5" s="26" customFormat="1" ht="32.450000000000003" customHeight="1">
      <c r="A57" s="27"/>
      <c r="B57" s="112"/>
      <c r="C57" s="27"/>
      <c r="D57" s="27"/>
      <c r="E57" s="123" t="s">
        <v>314</v>
      </c>
    </row>
    <row r="58" spans="1:5" s="26" customFormat="1" ht="32.450000000000003" customHeight="1">
      <c r="A58" s="27"/>
      <c r="B58" s="112"/>
      <c r="C58" s="34"/>
      <c r="D58" s="34"/>
      <c r="E58" s="37" t="s">
        <v>315</v>
      </c>
    </row>
    <row r="59" spans="1:5" s="26" customFormat="1" ht="16.5">
      <c r="A59" s="27"/>
      <c r="B59" s="112"/>
      <c r="C59" s="34"/>
      <c r="D59" s="34"/>
      <c r="E59" s="32" t="s">
        <v>316</v>
      </c>
    </row>
    <row r="60" spans="1:5" s="26" customFormat="1" ht="32.450000000000003" customHeight="1">
      <c r="A60" s="108"/>
      <c r="B60" s="38"/>
      <c r="C60" s="39"/>
      <c r="D60" s="39"/>
      <c r="E60" s="120" t="s">
        <v>317</v>
      </c>
    </row>
    <row r="61" spans="1:5" s="26" customFormat="1" ht="16.5">
      <c r="A61" s="27"/>
      <c r="B61" s="112"/>
      <c r="C61" s="34"/>
      <c r="D61" s="34"/>
      <c r="E61" s="32" t="s">
        <v>318</v>
      </c>
    </row>
    <row r="62" spans="1:5" s="26" customFormat="1" ht="16.5">
      <c r="A62" s="27"/>
      <c r="B62" s="112"/>
      <c r="C62" s="34"/>
      <c r="D62" s="34"/>
      <c r="E62" s="32" t="s">
        <v>319</v>
      </c>
    </row>
    <row r="63" spans="1:5" s="26" customFormat="1" ht="32.450000000000003" customHeight="1">
      <c r="A63" s="27"/>
      <c r="B63" s="112"/>
      <c r="C63" s="34"/>
      <c r="D63" s="34"/>
      <c r="E63" s="32" t="s">
        <v>320</v>
      </c>
    </row>
    <row r="64" spans="1:5" s="26" customFormat="1" ht="32.450000000000003" customHeight="1">
      <c r="A64" s="27"/>
      <c r="B64" s="112"/>
      <c r="C64" s="34"/>
      <c r="D64" s="34"/>
      <c r="E64" s="32" t="s">
        <v>321</v>
      </c>
    </row>
    <row r="65" spans="1:5" s="26" customFormat="1" ht="32.450000000000003" customHeight="1">
      <c r="A65" s="27"/>
      <c r="B65" s="112"/>
      <c r="C65" s="34"/>
      <c r="D65" s="34"/>
      <c r="E65" s="32" t="s">
        <v>322</v>
      </c>
    </row>
    <row r="66" spans="1:5" s="26" customFormat="1" ht="32.450000000000003" customHeight="1">
      <c r="A66" s="27"/>
      <c r="B66" s="112"/>
      <c r="C66" s="34"/>
      <c r="D66" s="34"/>
      <c r="E66" s="32" t="s">
        <v>323</v>
      </c>
    </row>
    <row r="67" spans="1:5" s="26" customFormat="1" ht="32.450000000000003" customHeight="1">
      <c r="A67" s="27"/>
      <c r="B67" s="112"/>
      <c r="C67" s="34"/>
      <c r="D67" s="34"/>
      <c r="E67" s="32" t="s">
        <v>324</v>
      </c>
    </row>
    <row r="68" spans="1:5" s="26" customFormat="1" ht="32.450000000000003" customHeight="1">
      <c r="A68" s="27"/>
      <c r="B68" s="112"/>
      <c r="C68" s="34"/>
      <c r="D68" s="34"/>
      <c r="E68" s="28" t="s">
        <v>325</v>
      </c>
    </row>
    <row r="69" spans="1:5" s="26" customFormat="1" ht="32.450000000000003" customHeight="1">
      <c r="A69" s="27"/>
      <c r="B69" s="117"/>
      <c r="C69" s="34"/>
      <c r="D69" s="34"/>
      <c r="E69" s="124" t="s">
        <v>326</v>
      </c>
    </row>
    <row r="70" spans="1:5" s="26" customFormat="1" ht="32.450000000000003" customHeight="1">
      <c r="A70" s="27"/>
      <c r="B70" s="112"/>
      <c r="C70" s="34"/>
      <c r="D70" s="34"/>
      <c r="E70" s="125" t="s">
        <v>181</v>
      </c>
    </row>
    <row r="71" spans="1:5" s="26" customFormat="1" ht="49.5">
      <c r="A71" s="27"/>
      <c r="B71" s="112"/>
      <c r="C71" s="34"/>
      <c r="D71" s="34"/>
      <c r="E71" s="32" t="s">
        <v>327</v>
      </c>
    </row>
    <row r="72" spans="1:5" s="26" customFormat="1" ht="36.75" customHeight="1">
      <c r="A72" s="27"/>
      <c r="B72" s="112"/>
      <c r="C72" s="34"/>
      <c r="D72" s="34"/>
      <c r="E72" s="28" t="s">
        <v>328</v>
      </c>
    </row>
    <row r="73" spans="1:5" s="26" customFormat="1" ht="32.450000000000003" customHeight="1">
      <c r="A73" s="27"/>
      <c r="B73" s="112"/>
      <c r="C73" s="34"/>
      <c r="D73" s="34"/>
      <c r="E73" s="32" t="s">
        <v>329</v>
      </c>
    </row>
    <row r="74" spans="1:5" s="26" customFormat="1" ht="32.450000000000003" customHeight="1">
      <c r="A74" s="27"/>
      <c r="B74" s="112"/>
      <c r="C74" s="34"/>
      <c r="D74" s="34"/>
      <c r="E74" s="32" t="s">
        <v>330</v>
      </c>
    </row>
    <row r="75" spans="1:5" s="26" customFormat="1" ht="32.450000000000003" customHeight="1">
      <c r="A75" s="27"/>
      <c r="B75" s="112"/>
      <c r="C75" s="34"/>
      <c r="D75" s="34"/>
      <c r="E75" s="32" t="s">
        <v>331</v>
      </c>
    </row>
    <row r="76" spans="1:5" s="26" customFormat="1" ht="17.25" customHeight="1">
      <c r="A76" s="27"/>
      <c r="B76" s="112"/>
      <c r="C76" s="34"/>
      <c r="D76" s="34"/>
      <c r="E76" s="32" t="s">
        <v>332</v>
      </c>
    </row>
    <row r="77" spans="1:5" s="26" customFormat="1" ht="32.450000000000003" customHeight="1">
      <c r="A77" s="27"/>
      <c r="B77" s="112"/>
      <c r="C77" s="34"/>
      <c r="D77" s="34"/>
      <c r="E77" s="32" t="s">
        <v>333</v>
      </c>
    </row>
    <row r="78" spans="1:5" ht="32.450000000000003" customHeight="1">
      <c r="A78" s="27">
        <f>A79</f>
        <v>461</v>
      </c>
      <c r="B78" s="28" t="s">
        <v>334</v>
      </c>
      <c r="C78" s="27">
        <f>C79</f>
        <v>0</v>
      </c>
      <c r="D78" s="27">
        <f>D79</f>
        <v>0</v>
      </c>
      <c r="E78" s="40"/>
    </row>
    <row r="79" spans="1:5" ht="32.450000000000003" customHeight="1">
      <c r="A79" s="108">
        <v>461</v>
      </c>
      <c r="B79" s="245" t="s">
        <v>335</v>
      </c>
      <c r="C79" s="108">
        <v>0</v>
      </c>
      <c r="D79" s="108">
        <v>0</v>
      </c>
      <c r="E79" s="246"/>
    </row>
    <row r="80" spans="1:5" s="26" customFormat="1" ht="32.450000000000003" customHeight="1">
      <c r="A80" s="23">
        <f>A81+A83</f>
        <v>1886</v>
      </c>
      <c r="B80" s="37" t="s">
        <v>182</v>
      </c>
      <c r="C80" s="23">
        <f>C81+C83</f>
        <v>1700</v>
      </c>
      <c r="D80" s="23">
        <f>D81+D83</f>
        <v>1988</v>
      </c>
      <c r="E80" s="29" t="s">
        <v>41</v>
      </c>
    </row>
    <row r="81" spans="1:5" s="26" customFormat="1" ht="32.450000000000003" customHeight="1">
      <c r="A81" s="27">
        <f>A82</f>
        <v>216</v>
      </c>
      <c r="B81" s="28" t="s">
        <v>336</v>
      </c>
      <c r="C81" s="27">
        <f>C82</f>
        <v>0</v>
      </c>
      <c r="D81" s="27">
        <f>D82</f>
        <v>288</v>
      </c>
      <c r="E81" s="29"/>
    </row>
    <row r="82" spans="1:5" s="26" customFormat="1" ht="32.450000000000003" customHeight="1">
      <c r="A82" s="27">
        <v>216</v>
      </c>
      <c r="B82" s="28" t="s">
        <v>337</v>
      </c>
      <c r="C82" s="27">
        <v>0</v>
      </c>
      <c r="D82" s="27">
        <v>288</v>
      </c>
      <c r="E82" s="31"/>
    </row>
    <row r="83" spans="1:5" s="26" customFormat="1" ht="32.450000000000003" customHeight="1">
      <c r="A83" s="27">
        <f>A84</f>
        <v>1670</v>
      </c>
      <c r="B83" s="28" t="s">
        <v>338</v>
      </c>
      <c r="C83" s="27">
        <f>C84</f>
        <v>1700</v>
      </c>
      <c r="D83" s="27">
        <f>D84</f>
        <v>1700</v>
      </c>
      <c r="E83" s="29" t="s">
        <v>41</v>
      </c>
    </row>
    <row r="84" spans="1:5" s="26" customFormat="1" ht="49.5">
      <c r="A84" s="27">
        <v>1670</v>
      </c>
      <c r="B84" s="28" t="s">
        <v>339</v>
      </c>
      <c r="C84" s="27">
        <v>1700</v>
      </c>
      <c r="D84" s="27">
        <v>1700</v>
      </c>
      <c r="E84" s="41" t="s">
        <v>340</v>
      </c>
    </row>
    <row r="85" spans="1:5" s="26" customFormat="1" ht="32.450000000000003" customHeight="1">
      <c r="A85" s="126">
        <f>A7+A80</f>
        <v>5582428</v>
      </c>
      <c r="B85" s="42" t="s">
        <v>183</v>
      </c>
      <c r="C85" s="126">
        <f>C7+C80</f>
        <v>5860000</v>
      </c>
      <c r="D85" s="126">
        <f>D7+D80</f>
        <v>5764836</v>
      </c>
      <c r="E85" s="43"/>
    </row>
    <row r="86" spans="1:5" ht="36" customHeight="1"/>
    <row r="87" spans="1:5" ht="36" customHeight="1"/>
    <row r="94" spans="1:5" ht="16.5">
      <c r="E94" s="44"/>
    </row>
  </sheetData>
  <mergeCells count="4">
    <mergeCell ref="A1:E1"/>
    <mergeCell ref="A2:E2"/>
    <mergeCell ref="A3:E3"/>
    <mergeCell ref="A4:E4"/>
  </mergeCells>
  <phoneticPr fontId="4" type="noConversion"/>
  <printOptions horizontalCentered="1"/>
  <pageMargins left="0.47244094488188981" right="0.47244094488188981" top="0.59055118110236227" bottom="0.59055118110236227" header="0.39370078740157483" footer="0.39370078740157483"/>
  <pageSetup paperSize="9" scale="98" firstPageNumber="8" fitToHeight="0" orientation="portrait" useFirstPageNumber="1" r:id="rId1"/>
  <headerFooter alignWithMargins="0">
    <oddFooter>&amp;C&amp;"Times New Roman,標準" 3-&amp;P</oddFooter>
  </headerFooter>
  <rowBreaks count="4" manualBreakCount="4">
    <brk id="26" max="16383" man="1"/>
    <brk id="40" max="16383" man="1"/>
    <brk id="60" max="16383" man="1"/>
    <brk id="7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27"/>
  <sheetViews>
    <sheetView view="pageBreakPreview" zoomScaleNormal="100" workbookViewId="0">
      <selection activeCell="D8" sqref="D8"/>
    </sheetView>
  </sheetViews>
  <sheetFormatPr defaultColWidth="9" defaultRowHeight="16.5"/>
  <cols>
    <col min="1" max="1" width="21.5" style="44" customWidth="1"/>
    <col min="2" max="2" width="5.5" style="44" customWidth="1"/>
    <col min="3" max="3" width="9.5" style="44" customWidth="1"/>
    <col min="4" max="5" width="10.5" style="44" customWidth="1"/>
    <col min="6" max="6" width="29.125" style="44" customWidth="1"/>
    <col min="7" max="16384" width="9" style="44"/>
  </cols>
  <sheetData>
    <row r="1" spans="1:6" ht="25.5">
      <c r="A1" s="258" t="s">
        <v>38</v>
      </c>
      <c r="B1" s="274"/>
      <c r="C1" s="274"/>
      <c r="D1" s="274"/>
      <c r="E1" s="274"/>
      <c r="F1" s="274"/>
    </row>
    <row r="2" spans="1:6" ht="25.5">
      <c r="A2" s="258" t="s">
        <v>46</v>
      </c>
      <c r="B2" s="258"/>
      <c r="C2" s="258"/>
      <c r="D2" s="258"/>
      <c r="E2" s="274"/>
      <c r="F2" s="275"/>
    </row>
    <row r="3" spans="1:6" ht="25.5">
      <c r="A3" s="259" t="s">
        <v>56</v>
      </c>
      <c r="B3" s="259"/>
      <c r="C3" s="259"/>
      <c r="D3" s="259"/>
      <c r="E3" s="259"/>
      <c r="F3" s="259"/>
    </row>
    <row r="4" spans="1:6">
      <c r="A4" s="261" t="s">
        <v>341</v>
      </c>
      <c r="B4" s="261"/>
      <c r="C4" s="261"/>
      <c r="D4" s="261"/>
      <c r="E4" s="261"/>
      <c r="F4" s="261"/>
    </row>
    <row r="5" spans="1:6" ht="19.5">
      <c r="A5" s="127" t="s">
        <v>342</v>
      </c>
      <c r="B5" s="276"/>
      <c r="C5" s="277"/>
      <c r="D5" s="277"/>
      <c r="E5" s="277"/>
      <c r="F5" s="128" t="s">
        <v>47</v>
      </c>
    </row>
    <row r="6" spans="1:6" ht="34.700000000000003" customHeight="1">
      <c r="A6" s="250" t="s">
        <v>48</v>
      </c>
      <c r="B6" s="250" t="s">
        <v>21</v>
      </c>
      <c r="C6" s="21" t="s">
        <v>49</v>
      </c>
      <c r="D6" s="129" t="s">
        <v>50</v>
      </c>
      <c r="E6" s="129" t="s">
        <v>51</v>
      </c>
      <c r="F6" s="251" t="s">
        <v>52</v>
      </c>
    </row>
    <row r="7" spans="1:6" ht="18.75" customHeight="1">
      <c r="A7" s="250"/>
      <c r="B7" s="250"/>
      <c r="C7" s="130"/>
      <c r="D7" s="131"/>
      <c r="E7" s="131"/>
      <c r="F7" s="250"/>
    </row>
    <row r="8" spans="1:6" ht="196.9" customHeight="1">
      <c r="A8" s="132" t="s">
        <v>53</v>
      </c>
      <c r="B8" s="133" t="s">
        <v>54</v>
      </c>
      <c r="C8" s="134"/>
      <c r="D8" s="135"/>
      <c r="E8" s="135">
        <v>5858300</v>
      </c>
      <c r="F8" s="41" t="s">
        <v>343</v>
      </c>
    </row>
    <row r="9" spans="1:6" ht="49.5">
      <c r="A9" s="136" t="s">
        <v>55</v>
      </c>
      <c r="B9" s="137" t="s">
        <v>54</v>
      </c>
      <c r="C9" s="135"/>
      <c r="D9" s="135"/>
      <c r="E9" s="135">
        <v>1700</v>
      </c>
      <c r="F9" s="41" t="s">
        <v>163</v>
      </c>
    </row>
    <row r="10" spans="1:6" ht="226.35" customHeight="1">
      <c r="A10" s="138"/>
      <c r="B10" s="139"/>
      <c r="C10" s="47"/>
      <c r="D10" s="47"/>
      <c r="E10" s="47"/>
      <c r="F10" s="98"/>
    </row>
    <row r="11" spans="1:6" ht="40.9" customHeight="1">
      <c r="A11" s="140" t="s">
        <v>344</v>
      </c>
      <c r="B11" s="141"/>
      <c r="C11" s="142"/>
      <c r="D11" s="142"/>
      <c r="E11" s="142">
        <f>E8+E9</f>
        <v>5860000</v>
      </c>
      <c r="F11" s="143"/>
    </row>
    <row r="12" spans="1:6">
      <c r="A12" s="144"/>
      <c r="B12" s="144"/>
      <c r="C12" s="144"/>
      <c r="D12" s="144"/>
    </row>
    <row r="13" spans="1:6">
      <c r="A13" s="144"/>
      <c r="B13" s="144"/>
      <c r="C13" s="144"/>
      <c r="D13" s="144"/>
    </row>
    <row r="14" spans="1:6">
      <c r="A14" s="144"/>
      <c r="B14" s="144"/>
      <c r="C14" s="144"/>
      <c r="D14" s="144"/>
    </row>
    <row r="15" spans="1:6">
      <c r="A15" s="144"/>
      <c r="B15" s="144"/>
      <c r="C15" s="144"/>
      <c r="D15" s="144"/>
    </row>
    <row r="16" spans="1:6">
      <c r="A16" s="144"/>
      <c r="B16" s="144"/>
      <c r="C16" s="144"/>
      <c r="D16" s="144"/>
    </row>
    <row r="17" spans="1:4">
      <c r="A17" s="144"/>
      <c r="B17" s="144"/>
      <c r="C17" s="144"/>
      <c r="D17" s="144"/>
    </row>
    <row r="18" spans="1:4">
      <c r="A18" s="144"/>
      <c r="B18" s="144"/>
      <c r="C18" s="144"/>
      <c r="D18" s="144"/>
    </row>
    <row r="19" spans="1:4">
      <c r="A19" s="144"/>
      <c r="B19" s="144"/>
      <c r="C19" s="144"/>
      <c r="D19" s="144"/>
    </row>
    <row r="20" spans="1:4">
      <c r="A20" s="144"/>
      <c r="B20" s="144"/>
      <c r="C20" s="144"/>
      <c r="D20" s="144"/>
    </row>
    <row r="21" spans="1:4">
      <c r="A21" s="144"/>
      <c r="B21" s="144"/>
      <c r="C21" s="144"/>
      <c r="D21" s="144"/>
    </row>
    <row r="22" spans="1:4">
      <c r="A22" s="144"/>
      <c r="B22" s="144"/>
      <c r="C22" s="144"/>
      <c r="D22" s="144"/>
    </row>
    <row r="23" spans="1:4">
      <c r="A23" s="144"/>
      <c r="B23" s="144"/>
      <c r="C23" s="144"/>
      <c r="D23" s="144"/>
    </row>
    <row r="24" spans="1:4">
      <c r="A24" s="144"/>
      <c r="B24" s="144"/>
      <c r="C24" s="144"/>
      <c r="D24" s="144"/>
    </row>
    <row r="25" spans="1:4">
      <c r="A25" s="144"/>
      <c r="B25" s="144"/>
      <c r="C25" s="144"/>
      <c r="D25" s="144"/>
    </row>
    <row r="26" spans="1:4">
      <c r="A26" s="144"/>
      <c r="B26" s="144"/>
      <c r="C26" s="144"/>
      <c r="D26" s="144"/>
    </row>
    <row r="27" spans="1:4">
      <c r="A27" s="144"/>
      <c r="B27" s="144"/>
      <c r="C27" s="144"/>
      <c r="D27" s="144"/>
    </row>
  </sheetData>
  <mergeCells count="5">
    <mergeCell ref="A1:F1"/>
    <mergeCell ref="A2:F2"/>
    <mergeCell ref="A3:F3"/>
    <mergeCell ref="A4:F4"/>
    <mergeCell ref="B5:E5"/>
  </mergeCells>
  <phoneticPr fontId="4" type="noConversion"/>
  <printOptions horizontalCentered="1"/>
  <pageMargins left="0.47244094488188981" right="0.47244094488188981" top="0.59055118110236227" bottom="0.59055118110236227" header="0.39370078740157483" footer="0.39370078740157483"/>
  <pageSetup paperSize="9" firstPageNumber="13" orientation="portrait" useFirstPageNumber="1" r:id="rId1"/>
  <headerFooter alignWithMargins="0">
    <oddFooter>&amp;C&amp;"Times New Roman,標準"3-&amp;P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CC"/>
  </sheetPr>
  <dimension ref="A1:E31"/>
  <sheetViews>
    <sheetView zoomScaleNormal="100" zoomScaleSheetLayoutView="100" workbookViewId="0"/>
  </sheetViews>
  <sheetFormatPr defaultColWidth="14.125" defaultRowHeight="25.15" customHeight="1"/>
  <cols>
    <col min="1" max="1" width="16" style="59" customWidth="1"/>
    <col min="2" max="2" width="21.625" style="253" customWidth="1"/>
    <col min="3" max="3" width="17.625" style="59" customWidth="1"/>
    <col min="4" max="4" width="17.375" style="59" customWidth="1"/>
    <col min="5" max="5" width="12.625" style="59" customWidth="1"/>
    <col min="6" max="16384" width="14.125" style="253"/>
  </cols>
  <sheetData>
    <row r="1" spans="1:5" ht="41.85" customHeight="1">
      <c r="A1" s="49" t="s">
        <v>345</v>
      </c>
      <c r="B1" s="50" t="s">
        <v>57</v>
      </c>
      <c r="C1" s="51" t="s">
        <v>346</v>
      </c>
      <c r="D1" s="49" t="s">
        <v>347</v>
      </c>
      <c r="E1" s="52" t="s">
        <v>348</v>
      </c>
    </row>
    <row r="2" spans="1:5" ht="30.75" customHeight="1">
      <c r="A2" s="53">
        <f>A3</f>
        <v>5221060</v>
      </c>
      <c r="B2" s="54" t="s">
        <v>58</v>
      </c>
      <c r="C2" s="53">
        <f>SUM(C3,C8,C13)</f>
        <v>4075352</v>
      </c>
      <c r="D2" s="53">
        <f>SUM(D3,D8,D13)</f>
        <v>3753736</v>
      </c>
      <c r="E2" s="53">
        <f t="shared" ref="E2:E29" si="0">C2-D2</f>
        <v>321616</v>
      </c>
    </row>
    <row r="3" spans="1:5" ht="30.75" customHeight="1">
      <c r="A3" s="55">
        <f>SUM(A4:A6)</f>
        <v>5221060</v>
      </c>
      <c r="B3" s="56" t="s">
        <v>59</v>
      </c>
      <c r="C3" s="55">
        <f>SUM(C4:C7)</f>
        <v>4075352</v>
      </c>
      <c r="D3" s="55">
        <f>SUM(D4:D7)</f>
        <v>3753736</v>
      </c>
      <c r="E3" s="55">
        <f t="shared" si="0"/>
        <v>321616</v>
      </c>
    </row>
    <row r="4" spans="1:5" ht="30.75" customHeight="1">
      <c r="A4" s="57">
        <v>4570071</v>
      </c>
      <c r="B4" s="58" t="s">
        <v>60</v>
      </c>
      <c r="C4" s="57">
        <f>1123216+686136-117500+13000+2000500+10000</f>
        <v>3715352</v>
      </c>
      <c r="D4" s="57">
        <f>2000500+1112486</f>
        <v>3112986</v>
      </c>
      <c r="E4" s="55">
        <f t="shared" si="0"/>
        <v>602366</v>
      </c>
    </row>
    <row r="5" spans="1:5" ht="30.75" customHeight="1">
      <c r="A5" s="57">
        <v>567253</v>
      </c>
      <c r="B5" s="58" t="s">
        <v>61</v>
      </c>
      <c r="C5" s="57">
        <v>300000</v>
      </c>
      <c r="D5" s="57">
        <v>589202</v>
      </c>
      <c r="E5" s="55">
        <f t="shared" si="0"/>
        <v>-289202</v>
      </c>
    </row>
    <row r="6" spans="1:5" ht="30.75" customHeight="1">
      <c r="A6" s="57">
        <v>83736</v>
      </c>
      <c r="B6" s="58" t="s">
        <v>62</v>
      </c>
      <c r="C6" s="57">
        <v>60000</v>
      </c>
      <c r="D6" s="57">
        <v>51548</v>
      </c>
      <c r="E6" s="55">
        <f t="shared" si="0"/>
        <v>8452</v>
      </c>
    </row>
    <row r="7" spans="1:5" ht="30.75" hidden="1" customHeight="1">
      <c r="A7" s="57">
        <v>0</v>
      </c>
      <c r="B7" s="58" t="s">
        <v>63</v>
      </c>
      <c r="C7" s="57">
        <v>0</v>
      </c>
      <c r="D7" s="57">
        <v>0</v>
      </c>
      <c r="E7" s="55">
        <f t="shared" si="0"/>
        <v>0</v>
      </c>
    </row>
    <row r="8" spans="1:5" ht="30.75" hidden="1" customHeight="1">
      <c r="A8" s="55">
        <v>0</v>
      </c>
      <c r="B8" s="56" t="s">
        <v>64</v>
      </c>
      <c r="C8" s="55">
        <f>SUM(C9:C12)</f>
        <v>0</v>
      </c>
      <c r="D8" s="55">
        <f>SUM(D9:D12)</f>
        <v>0</v>
      </c>
      <c r="E8" s="55">
        <f t="shared" si="0"/>
        <v>0</v>
      </c>
    </row>
    <row r="9" spans="1:5" ht="30.75" hidden="1" customHeight="1">
      <c r="A9" s="57">
        <v>0</v>
      </c>
      <c r="B9" s="58" t="s">
        <v>65</v>
      </c>
      <c r="C9" s="57">
        <v>0</v>
      </c>
      <c r="D9" s="57">
        <v>0</v>
      </c>
      <c r="E9" s="55">
        <f t="shared" si="0"/>
        <v>0</v>
      </c>
    </row>
    <row r="10" spans="1:5" ht="30.75" hidden="1" customHeight="1">
      <c r="A10" s="57">
        <v>0</v>
      </c>
      <c r="B10" s="58" t="s">
        <v>66</v>
      </c>
      <c r="C10" s="57">
        <v>0</v>
      </c>
      <c r="D10" s="57">
        <v>0</v>
      </c>
      <c r="E10" s="55">
        <f t="shared" si="0"/>
        <v>0</v>
      </c>
    </row>
    <row r="11" spans="1:5" ht="30.75" hidden="1" customHeight="1">
      <c r="A11" s="57">
        <v>0</v>
      </c>
      <c r="B11" s="58" t="s">
        <v>67</v>
      </c>
      <c r="C11" s="57">
        <v>0</v>
      </c>
      <c r="D11" s="57">
        <v>0</v>
      </c>
      <c r="E11" s="55">
        <f t="shared" si="0"/>
        <v>0</v>
      </c>
    </row>
    <row r="12" spans="1:5" ht="30.75" hidden="1" customHeight="1">
      <c r="A12" s="57">
        <v>0</v>
      </c>
      <c r="B12" s="58" t="s">
        <v>68</v>
      </c>
      <c r="C12" s="57">
        <v>0</v>
      </c>
      <c r="D12" s="57">
        <v>0</v>
      </c>
      <c r="E12" s="55">
        <f t="shared" si="0"/>
        <v>0</v>
      </c>
    </row>
    <row r="13" spans="1:5" ht="30.75" hidden="1" customHeight="1">
      <c r="A13" s="55">
        <v>0</v>
      </c>
      <c r="B13" s="56" t="s">
        <v>69</v>
      </c>
      <c r="C13" s="55">
        <f>SUM(C14:C16)</f>
        <v>0</v>
      </c>
      <c r="D13" s="55">
        <f>SUM(D14:D16)</f>
        <v>0</v>
      </c>
      <c r="E13" s="55">
        <f t="shared" si="0"/>
        <v>0</v>
      </c>
    </row>
    <row r="14" spans="1:5" ht="30.75" hidden="1" customHeight="1">
      <c r="A14" s="57">
        <v>0</v>
      </c>
      <c r="B14" s="58" t="s">
        <v>70</v>
      </c>
      <c r="C14" s="57">
        <v>0</v>
      </c>
      <c r="D14" s="57">
        <v>0</v>
      </c>
      <c r="E14" s="55">
        <f t="shared" si="0"/>
        <v>0</v>
      </c>
    </row>
    <row r="15" spans="1:5" ht="30.75" hidden="1" customHeight="1">
      <c r="A15" s="57">
        <v>0</v>
      </c>
      <c r="B15" s="58" t="s">
        <v>71</v>
      </c>
      <c r="C15" s="57">
        <v>0</v>
      </c>
      <c r="D15" s="57">
        <v>0</v>
      </c>
      <c r="E15" s="55">
        <f t="shared" si="0"/>
        <v>0</v>
      </c>
    </row>
    <row r="16" spans="1:5" ht="30.75" hidden="1" customHeight="1">
      <c r="A16" s="57">
        <v>0</v>
      </c>
      <c r="B16" s="58" t="s">
        <v>72</v>
      </c>
      <c r="C16" s="57">
        <v>0</v>
      </c>
      <c r="D16" s="57">
        <v>0</v>
      </c>
      <c r="E16" s="55">
        <f t="shared" si="0"/>
        <v>0</v>
      </c>
    </row>
    <row r="17" spans="1:5" ht="30.75" customHeight="1">
      <c r="A17" s="57">
        <f>A2</f>
        <v>5221060</v>
      </c>
      <c r="B17" s="56" t="s">
        <v>73</v>
      </c>
      <c r="C17" s="55">
        <f>C2</f>
        <v>4075352</v>
      </c>
      <c r="D17" s="55">
        <f>D2</f>
        <v>3753736</v>
      </c>
      <c r="E17" s="55">
        <f t="shared" si="0"/>
        <v>321616</v>
      </c>
    </row>
    <row r="18" spans="1:5" ht="30.75" customHeight="1">
      <c r="A18" s="55">
        <f>A21+A24</f>
        <v>1293714</v>
      </c>
      <c r="B18" s="60" t="s">
        <v>74</v>
      </c>
      <c r="C18" s="55">
        <f>SUM(C19,C23)</f>
        <v>1320000</v>
      </c>
      <c r="D18" s="55">
        <f>SUM(D19,D23)</f>
        <v>1021384</v>
      </c>
      <c r="E18" s="55">
        <f t="shared" si="0"/>
        <v>298616</v>
      </c>
    </row>
    <row r="19" spans="1:5" ht="30.75" customHeight="1">
      <c r="A19" s="55">
        <f>A21</f>
        <v>448508</v>
      </c>
      <c r="B19" s="56" t="s">
        <v>75</v>
      </c>
      <c r="C19" s="55">
        <f>SUM(C20:C22)</f>
        <v>450000</v>
      </c>
      <c r="D19" s="55">
        <f>SUM(D20:D22)</f>
        <v>418256</v>
      </c>
      <c r="E19" s="55">
        <f t="shared" si="0"/>
        <v>31744</v>
      </c>
    </row>
    <row r="20" spans="1:5" ht="30.75" hidden="1" customHeight="1">
      <c r="A20" s="57">
        <v>0</v>
      </c>
      <c r="B20" s="58" t="s">
        <v>76</v>
      </c>
      <c r="C20" s="57">
        <v>0</v>
      </c>
      <c r="D20" s="57">
        <v>0</v>
      </c>
      <c r="E20" s="55">
        <f t="shared" si="0"/>
        <v>0</v>
      </c>
    </row>
    <row r="21" spans="1:5" ht="30.75" customHeight="1">
      <c r="A21" s="168">
        <v>448508</v>
      </c>
      <c r="B21" s="61" t="s">
        <v>77</v>
      </c>
      <c r="C21" s="168">
        <v>450000</v>
      </c>
      <c r="D21" s="168">
        <v>418256</v>
      </c>
      <c r="E21" s="55">
        <f t="shared" si="0"/>
        <v>31744</v>
      </c>
    </row>
    <row r="22" spans="1:5" ht="30.75" hidden="1" customHeight="1">
      <c r="A22" s="57">
        <v>0</v>
      </c>
      <c r="B22" s="58" t="s">
        <v>78</v>
      </c>
      <c r="C22" s="57">
        <v>0</v>
      </c>
      <c r="D22" s="57">
        <v>0</v>
      </c>
      <c r="E22" s="55">
        <f t="shared" si="0"/>
        <v>0</v>
      </c>
    </row>
    <row r="23" spans="1:5" ht="30.75" customHeight="1">
      <c r="A23" s="55">
        <f>A24</f>
        <v>845206</v>
      </c>
      <c r="B23" s="56" t="s">
        <v>79</v>
      </c>
      <c r="C23" s="55">
        <f>SUM(C24:C25)</f>
        <v>870000</v>
      </c>
      <c r="D23" s="55">
        <f>SUM(D24:D25)</f>
        <v>603128</v>
      </c>
      <c r="E23" s="55">
        <f t="shared" si="0"/>
        <v>266872</v>
      </c>
    </row>
    <row r="24" spans="1:5" ht="30.75" customHeight="1">
      <c r="A24" s="168">
        <v>845206</v>
      </c>
      <c r="B24" s="58" t="s">
        <v>80</v>
      </c>
      <c r="C24" s="57">
        <v>870000</v>
      </c>
      <c r="D24" s="57">
        <v>603128</v>
      </c>
      <c r="E24" s="55">
        <f t="shared" si="0"/>
        <v>266872</v>
      </c>
    </row>
    <row r="25" spans="1:5" ht="30.75" hidden="1" customHeight="1">
      <c r="A25" s="57">
        <v>0</v>
      </c>
      <c r="B25" s="58" t="s">
        <v>81</v>
      </c>
      <c r="C25" s="57">
        <v>0</v>
      </c>
      <c r="D25" s="57">
        <v>0</v>
      </c>
      <c r="E25" s="55">
        <f t="shared" si="0"/>
        <v>0</v>
      </c>
    </row>
    <row r="26" spans="1:5" ht="30.75" customHeight="1">
      <c r="A26" s="55">
        <f>A27</f>
        <v>3927346</v>
      </c>
      <c r="B26" s="60" t="s">
        <v>82</v>
      </c>
      <c r="C26" s="55">
        <f>C27</f>
        <v>2755352</v>
      </c>
      <c r="D26" s="55">
        <f>D27</f>
        <v>2732352</v>
      </c>
      <c r="E26" s="55">
        <f t="shared" si="0"/>
        <v>23000</v>
      </c>
    </row>
    <row r="27" spans="1:5" ht="30.75" customHeight="1">
      <c r="A27" s="55">
        <f>A28</f>
        <v>3927346</v>
      </c>
      <c r="B27" s="56" t="s">
        <v>82</v>
      </c>
      <c r="C27" s="55">
        <f>SUM(C28:C28)</f>
        <v>2755352</v>
      </c>
      <c r="D27" s="55">
        <f>SUM(D28:D28)</f>
        <v>2732352</v>
      </c>
      <c r="E27" s="55">
        <f t="shared" si="0"/>
        <v>23000</v>
      </c>
    </row>
    <row r="28" spans="1:5" ht="30.75" customHeight="1">
      <c r="A28" s="57">
        <v>3927346</v>
      </c>
      <c r="B28" s="58" t="s">
        <v>82</v>
      </c>
      <c r="C28" s="57">
        <v>2755352</v>
      </c>
      <c r="D28" s="57">
        <v>2732352</v>
      </c>
      <c r="E28" s="55">
        <f t="shared" si="0"/>
        <v>23000</v>
      </c>
    </row>
    <row r="29" spans="1:5" ht="30.75" customHeight="1">
      <c r="A29" s="62">
        <f>A26+A18</f>
        <v>5221060</v>
      </c>
      <c r="B29" s="106" t="s">
        <v>83</v>
      </c>
      <c r="C29" s="62">
        <f>SUM(C18,C26)</f>
        <v>4075352</v>
      </c>
      <c r="D29" s="62">
        <f>SUM(D18,D26)</f>
        <v>3753736</v>
      </c>
      <c r="E29" s="62">
        <f t="shared" si="0"/>
        <v>321616</v>
      </c>
    </row>
    <row r="30" spans="1:5" ht="25.15" customHeight="1">
      <c r="B30" s="63"/>
    </row>
    <row r="31" spans="1:5" ht="25.15" customHeight="1">
      <c r="A31" s="278"/>
      <c r="B31" s="278"/>
      <c r="C31" s="278"/>
      <c r="D31" s="278"/>
      <c r="E31" s="278"/>
    </row>
  </sheetData>
  <mergeCells count="1">
    <mergeCell ref="A31:E31"/>
  </mergeCells>
  <phoneticPr fontId="4" type="noConversion"/>
  <printOptions horizontalCentered="1"/>
  <pageMargins left="0.47244094488188981" right="0.47244094488188981" top="1.9685039370078741" bottom="0.59055118110236227" header="0.43307086614173229" footer="0.39370078740157483"/>
  <pageSetup paperSize="9" firstPageNumber="14" orientation="portrait" useFirstPageNumber="1" r:id="rId1"/>
  <headerFooter alignWithMargins="0">
    <oddHeader>&amp;C&amp;18&amp;U經濟部能源局
石油基金
&amp;U預計平衡表&amp;U
&amp;12&amp;U中華民國&amp;"Times New Roman,標準"106&amp;"標楷體,標準"年&amp;"Times New Roman,標準"12&amp;"標楷體,標準"月&amp;"Times New Roman,標準"31&amp;"標楷體,標準"日&amp;R&amp;"華康楷書體W5,標準"
&amp;"標楷體,標準"單位：新臺幣千元</oddHeader>
    <oddFooter>&amp;C&amp;"Times New Roman,標準"3-&amp;P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31"/>
  <sheetViews>
    <sheetView view="pageBreakPreview" zoomScaleNormal="100" workbookViewId="0">
      <selection activeCell="D6" sqref="D6"/>
    </sheetView>
  </sheetViews>
  <sheetFormatPr defaultColWidth="8.875" defaultRowHeight="16.5"/>
  <cols>
    <col min="1" max="1" width="27.125" style="44" customWidth="1"/>
    <col min="2" max="3" width="6.125" style="44" customWidth="1"/>
    <col min="4" max="4" width="15.125" style="44" customWidth="1"/>
    <col min="5" max="5" width="12.5" style="44" customWidth="1"/>
    <col min="6" max="6" width="17.5" style="44" customWidth="1"/>
    <col min="7" max="16384" width="8.875" style="44"/>
  </cols>
  <sheetData>
    <row r="1" spans="1:6" ht="25.7" customHeight="1">
      <c r="A1" s="279" t="s">
        <v>38</v>
      </c>
      <c r="B1" s="279"/>
      <c r="C1" s="279"/>
      <c r="D1" s="279"/>
      <c r="E1" s="279"/>
      <c r="F1" s="279"/>
    </row>
    <row r="2" spans="1:6" ht="25.7" customHeight="1">
      <c r="A2" s="279" t="s">
        <v>46</v>
      </c>
      <c r="B2" s="279"/>
      <c r="C2" s="279"/>
      <c r="D2" s="279"/>
      <c r="E2" s="279"/>
      <c r="F2" s="279"/>
    </row>
    <row r="3" spans="1:6" ht="26.45" customHeight="1">
      <c r="A3" s="280" t="s">
        <v>159</v>
      </c>
      <c r="B3" s="281"/>
      <c r="C3" s="281"/>
      <c r="D3" s="281"/>
      <c r="E3" s="281"/>
      <c r="F3" s="281"/>
    </row>
    <row r="4" spans="1:6" ht="18.75" customHeight="1">
      <c r="A4" s="282" t="s">
        <v>349</v>
      </c>
      <c r="B4" s="282"/>
      <c r="C4" s="282"/>
      <c r="D4" s="282"/>
      <c r="E4" s="282"/>
      <c r="F4" s="282"/>
    </row>
    <row r="5" spans="1:6" ht="20.45" customHeight="1">
      <c r="A5" s="169"/>
      <c r="B5" s="283"/>
      <c r="C5" s="283"/>
      <c r="D5" s="283"/>
      <c r="E5" s="283"/>
      <c r="F5" s="170" t="s">
        <v>84</v>
      </c>
    </row>
    <row r="6" spans="1:6" ht="33">
      <c r="A6" s="171" t="s">
        <v>85</v>
      </c>
      <c r="B6" s="172" t="s">
        <v>21</v>
      </c>
      <c r="C6" s="173" t="s">
        <v>50</v>
      </c>
      <c r="D6" s="173" t="s">
        <v>86</v>
      </c>
      <c r="E6" s="173" t="s">
        <v>87</v>
      </c>
      <c r="F6" s="172" t="s">
        <v>88</v>
      </c>
    </row>
    <row r="7" spans="1:6" s="177" customFormat="1" ht="24" customHeight="1">
      <c r="A7" s="174" t="s">
        <v>89</v>
      </c>
      <c r="B7" s="250" t="s">
        <v>54</v>
      </c>
      <c r="C7" s="175"/>
      <c r="D7" s="175"/>
      <c r="E7" s="175"/>
      <c r="F7" s="176"/>
    </row>
    <row r="8" spans="1:6" s="177" customFormat="1" ht="37.5" customHeight="1">
      <c r="A8" s="178" t="s">
        <v>53</v>
      </c>
      <c r="B8" s="247" t="s">
        <v>54</v>
      </c>
      <c r="C8" s="179"/>
      <c r="D8" s="179"/>
      <c r="E8" s="179">
        <v>5858300</v>
      </c>
      <c r="F8" s="180"/>
    </row>
    <row r="9" spans="1:6" s="177" customFormat="1" ht="24" customHeight="1">
      <c r="A9" s="103" t="s">
        <v>90</v>
      </c>
      <c r="B9" s="249"/>
      <c r="C9" s="179"/>
      <c r="D9" s="179"/>
      <c r="E9" s="181"/>
      <c r="F9" s="180"/>
    </row>
    <row r="10" spans="1:6" s="177" customFormat="1" ht="24" customHeight="1">
      <c r="A10" s="182" t="s">
        <v>91</v>
      </c>
      <c r="B10" s="247" t="s">
        <v>54</v>
      </c>
      <c r="C10" s="179"/>
      <c r="D10" s="179"/>
      <c r="E10" s="179"/>
      <c r="F10" s="180"/>
    </row>
    <row r="11" spans="1:6" s="177" customFormat="1" ht="34.700000000000003" customHeight="1">
      <c r="A11" s="178" t="s">
        <v>53</v>
      </c>
      <c r="B11" s="247" t="s">
        <v>54</v>
      </c>
      <c r="C11" s="179"/>
      <c r="D11" s="179"/>
      <c r="E11" s="179">
        <f>5778886-6000-38-10000</f>
        <v>5762848</v>
      </c>
      <c r="F11" s="180"/>
    </row>
    <row r="12" spans="1:6" s="177" customFormat="1" ht="24" customHeight="1">
      <c r="A12" s="103"/>
      <c r="B12" s="183"/>
      <c r="C12" s="179"/>
      <c r="D12" s="179"/>
      <c r="E12" s="179"/>
      <c r="F12" s="180"/>
    </row>
    <row r="13" spans="1:6" s="177" customFormat="1" ht="24" customHeight="1">
      <c r="A13" s="103" t="s">
        <v>92</v>
      </c>
      <c r="B13" s="247" t="s">
        <v>54</v>
      </c>
      <c r="C13" s="179"/>
      <c r="D13" s="179"/>
      <c r="E13" s="179"/>
      <c r="F13" s="180"/>
    </row>
    <row r="14" spans="1:6" s="177" customFormat="1" ht="35.25" customHeight="1">
      <c r="A14" s="178" t="s">
        <v>53</v>
      </c>
      <c r="B14" s="247" t="s">
        <v>54</v>
      </c>
      <c r="C14" s="179"/>
      <c r="D14" s="179"/>
      <c r="E14" s="179">
        <f>基金用途明細表!A7</f>
        <v>5580542</v>
      </c>
      <c r="F14" s="180"/>
    </row>
    <row r="15" spans="1:6" s="177" customFormat="1" ht="24" customHeight="1">
      <c r="A15" s="103"/>
      <c r="B15" s="183"/>
      <c r="C15" s="179"/>
      <c r="D15" s="179"/>
      <c r="E15" s="179"/>
      <c r="F15" s="180"/>
    </row>
    <row r="16" spans="1:6" s="177" customFormat="1" ht="24" customHeight="1">
      <c r="A16" s="98" t="s">
        <v>350</v>
      </c>
      <c r="B16" s="247" t="s">
        <v>54</v>
      </c>
      <c r="C16" s="179"/>
      <c r="D16" s="179"/>
      <c r="E16" s="179"/>
      <c r="F16" s="180"/>
    </row>
    <row r="17" spans="1:6" s="177" customFormat="1" ht="39.200000000000003" customHeight="1">
      <c r="A17" s="178" t="s">
        <v>53</v>
      </c>
      <c r="B17" s="247" t="s">
        <v>54</v>
      </c>
      <c r="C17" s="179"/>
      <c r="D17" s="179"/>
      <c r="E17" s="179">
        <v>5139744</v>
      </c>
      <c r="F17" s="180"/>
    </row>
    <row r="18" spans="1:6" s="177" customFormat="1" ht="24" customHeight="1">
      <c r="A18" s="184"/>
      <c r="B18" s="183"/>
      <c r="C18" s="179"/>
      <c r="D18" s="179"/>
      <c r="E18" s="179"/>
      <c r="F18" s="180"/>
    </row>
    <row r="19" spans="1:6" s="177" customFormat="1" ht="24" customHeight="1">
      <c r="A19" s="98" t="s">
        <v>351</v>
      </c>
      <c r="B19" s="247" t="s">
        <v>54</v>
      </c>
      <c r="C19" s="179"/>
      <c r="D19" s="179"/>
      <c r="E19" s="179"/>
      <c r="F19" s="180"/>
    </row>
    <row r="20" spans="1:6" s="177" customFormat="1" ht="35.25" customHeight="1">
      <c r="A20" s="178" t="s">
        <v>53</v>
      </c>
      <c r="B20" s="247" t="s">
        <v>54</v>
      </c>
      <c r="C20" s="179"/>
      <c r="D20" s="179"/>
      <c r="E20" s="179">
        <v>5443503</v>
      </c>
      <c r="F20" s="180"/>
    </row>
    <row r="21" spans="1:6" s="177" customFormat="1" ht="24" customHeight="1">
      <c r="A21" s="103"/>
      <c r="B21" s="181"/>
      <c r="C21" s="179"/>
      <c r="D21" s="179"/>
      <c r="E21" s="179"/>
      <c r="F21" s="180"/>
    </row>
    <row r="22" spans="1:6" s="177" customFormat="1" ht="24" customHeight="1">
      <c r="A22" s="185"/>
      <c r="B22" s="186"/>
      <c r="C22" s="187"/>
      <c r="D22" s="187"/>
      <c r="E22" s="187"/>
      <c r="F22" s="180"/>
    </row>
    <row r="23" spans="1:6" s="177" customFormat="1" ht="24" customHeight="1">
      <c r="A23" s="185"/>
      <c r="B23" s="186"/>
      <c r="C23" s="187"/>
      <c r="D23" s="187"/>
      <c r="E23" s="187"/>
      <c r="F23" s="180"/>
    </row>
    <row r="24" spans="1:6" s="177" customFormat="1" ht="24" customHeight="1">
      <c r="A24" s="185"/>
      <c r="B24" s="186"/>
      <c r="C24" s="187"/>
      <c r="D24" s="187"/>
      <c r="E24" s="187"/>
      <c r="F24" s="180"/>
    </row>
    <row r="25" spans="1:6" s="177" customFormat="1" ht="24" customHeight="1">
      <c r="A25" s="185"/>
      <c r="B25" s="186"/>
      <c r="C25" s="187"/>
      <c r="D25" s="187"/>
      <c r="E25" s="187"/>
      <c r="F25" s="180"/>
    </row>
    <row r="26" spans="1:6" s="177" customFormat="1" ht="24" customHeight="1">
      <c r="A26" s="188"/>
      <c r="B26" s="189"/>
      <c r="C26" s="190"/>
      <c r="D26" s="190"/>
      <c r="E26" s="190"/>
      <c r="F26" s="252"/>
    </row>
    <row r="27" spans="1:6" ht="32.1" customHeight="1"/>
    <row r="28" spans="1:6" ht="32.1" customHeight="1"/>
    <row r="29" spans="1:6" ht="32.1" customHeight="1"/>
    <row r="30" spans="1:6" ht="32.1" customHeight="1"/>
    <row r="31" spans="1:6" ht="32.1" customHeight="1"/>
  </sheetData>
  <mergeCells count="5">
    <mergeCell ref="A1:F1"/>
    <mergeCell ref="A2:F2"/>
    <mergeCell ref="A3:F3"/>
    <mergeCell ref="A4:F4"/>
    <mergeCell ref="B5:E5"/>
  </mergeCells>
  <phoneticPr fontId="4" type="noConversion"/>
  <printOptions horizontalCentered="1"/>
  <pageMargins left="0.47244094488188981" right="0.47244094488188981" top="0.39370078740157483" bottom="0.59055118110236227" header="0.39370078740157483" footer="0.39370078740157483"/>
  <pageSetup paperSize="9" firstPageNumber="15" orientation="portrait" useFirstPageNumber="1" r:id="rId1"/>
  <headerFooter alignWithMargins="0">
    <oddFooter>&amp;C&amp;"Times New Roman,標準"3-&amp;P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30"/>
  <sheetViews>
    <sheetView view="pageBreakPreview" zoomScaleNormal="100" workbookViewId="0">
      <selection activeCell="E11" sqref="E11"/>
    </sheetView>
  </sheetViews>
  <sheetFormatPr defaultColWidth="9" defaultRowHeight="15.75"/>
  <cols>
    <col min="1" max="1" width="19.625" style="65" customWidth="1"/>
    <col min="2" max="2" width="12.5" style="65" customWidth="1"/>
    <col min="3" max="3" width="13" style="65" customWidth="1"/>
    <col min="4" max="4" width="14" style="65" customWidth="1"/>
    <col min="5" max="5" width="24.25" style="65" customWidth="1"/>
    <col min="6" max="10" width="0" style="65" hidden="1" customWidth="1"/>
    <col min="11" max="16384" width="9" style="65"/>
  </cols>
  <sheetData>
    <row r="1" spans="1:6" ht="25.5">
      <c r="A1" s="286" t="s">
        <v>93</v>
      </c>
      <c r="B1" s="287"/>
      <c r="C1" s="287"/>
      <c r="D1" s="287"/>
      <c r="E1" s="287"/>
      <c r="F1" s="64"/>
    </row>
    <row r="2" spans="1:6" ht="25.5">
      <c r="A2" s="286" t="s">
        <v>94</v>
      </c>
      <c r="B2" s="287"/>
      <c r="C2" s="287"/>
      <c r="D2" s="287"/>
      <c r="E2" s="287"/>
      <c r="F2" s="64"/>
    </row>
    <row r="3" spans="1:6" ht="25.5">
      <c r="A3" s="288" t="s">
        <v>95</v>
      </c>
      <c r="B3" s="288"/>
      <c r="C3" s="288"/>
      <c r="D3" s="288"/>
      <c r="E3" s="288"/>
      <c r="F3" s="66"/>
    </row>
    <row r="4" spans="1:6" ht="16.5">
      <c r="A4" s="289" t="s">
        <v>164</v>
      </c>
      <c r="B4" s="289"/>
      <c r="C4" s="289"/>
      <c r="D4" s="289"/>
      <c r="E4" s="289"/>
      <c r="F4" s="67"/>
    </row>
    <row r="5" spans="1:6" ht="18.75">
      <c r="A5" s="68" t="s">
        <v>96</v>
      </c>
      <c r="B5" s="289"/>
      <c r="C5" s="289"/>
      <c r="D5" s="289"/>
      <c r="E5" s="69" t="s">
        <v>165</v>
      </c>
      <c r="F5" s="67"/>
    </row>
    <row r="6" spans="1:6" ht="16.5">
      <c r="A6" s="290" t="s">
        <v>166</v>
      </c>
      <c r="B6" s="70" t="s">
        <v>167</v>
      </c>
      <c r="C6" s="292" t="s">
        <v>168</v>
      </c>
      <c r="D6" s="70" t="s">
        <v>169</v>
      </c>
      <c r="E6" s="290" t="s">
        <v>170</v>
      </c>
      <c r="F6" s="71"/>
    </row>
    <row r="7" spans="1:6" ht="16.5">
      <c r="A7" s="291"/>
      <c r="B7" s="48" t="s">
        <v>171</v>
      </c>
      <c r="C7" s="293"/>
      <c r="D7" s="72" t="s">
        <v>172</v>
      </c>
      <c r="E7" s="291"/>
    </row>
    <row r="8" spans="1:6" ht="48.4" customHeight="1">
      <c r="A8" s="73" t="s">
        <v>173</v>
      </c>
      <c r="B8" s="74">
        <f>SUM(B9:B10)</f>
        <v>14</v>
      </c>
      <c r="C8" s="74">
        <f>SUM(C9:C10)</f>
        <v>-14</v>
      </c>
      <c r="D8" s="74">
        <f>SUM(D9:D10)</f>
        <v>0</v>
      </c>
      <c r="E8" s="75"/>
    </row>
    <row r="9" spans="1:6" ht="48.4" customHeight="1">
      <c r="A9" s="73" t="s">
        <v>174</v>
      </c>
      <c r="B9" s="74">
        <v>13</v>
      </c>
      <c r="C9" s="74">
        <v>-13</v>
      </c>
      <c r="D9" s="74">
        <v>0</v>
      </c>
      <c r="E9" s="73"/>
    </row>
    <row r="10" spans="1:6" ht="48.4" customHeight="1">
      <c r="A10" s="73" t="s">
        <v>175</v>
      </c>
      <c r="B10" s="74">
        <v>1</v>
      </c>
      <c r="C10" s="74">
        <v>-1</v>
      </c>
      <c r="D10" s="74">
        <v>0</v>
      </c>
      <c r="E10" s="73"/>
    </row>
    <row r="11" spans="1:6" ht="24" customHeight="1">
      <c r="A11" s="46"/>
      <c r="B11" s="46"/>
      <c r="C11" s="46"/>
      <c r="D11" s="46"/>
      <c r="E11" s="73"/>
    </row>
    <row r="12" spans="1:6" ht="24" customHeight="1">
      <c r="A12" s="73"/>
      <c r="B12" s="76"/>
      <c r="C12" s="76"/>
      <c r="D12" s="76"/>
      <c r="E12" s="73"/>
    </row>
    <row r="13" spans="1:6" ht="24" customHeight="1">
      <c r="A13" s="73"/>
      <c r="B13" s="76"/>
      <c r="C13" s="76"/>
      <c r="D13" s="76"/>
      <c r="E13" s="73"/>
    </row>
    <row r="14" spans="1:6" ht="24" customHeight="1">
      <c r="A14" s="73"/>
      <c r="B14" s="76"/>
      <c r="C14" s="76"/>
      <c r="D14" s="76"/>
      <c r="E14" s="73"/>
    </row>
    <row r="15" spans="1:6" ht="24" customHeight="1">
      <c r="A15" s="73"/>
      <c r="B15" s="76"/>
      <c r="C15" s="76"/>
      <c r="D15" s="76"/>
      <c r="E15" s="73"/>
    </row>
    <row r="16" spans="1:6" ht="24" customHeight="1">
      <c r="A16" s="73"/>
      <c r="B16" s="76"/>
      <c r="C16" s="76"/>
      <c r="D16" s="76"/>
      <c r="E16" s="73"/>
    </row>
    <row r="17" spans="1:5" ht="24" customHeight="1">
      <c r="A17" s="73"/>
      <c r="B17" s="76"/>
      <c r="C17" s="76"/>
      <c r="D17" s="76"/>
      <c r="E17" s="73"/>
    </row>
    <row r="18" spans="1:5" ht="24" customHeight="1">
      <c r="A18" s="73"/>
      <c r="B18" s="76"/>
      <c r="C18" s="76"/>
      <c r="D18" s="76"/>
      <c r="E18" s="73"/>
    </row>
    <row r="19" spans="1:5" ht="24" customHeight="1">
      <c r="A19" s="73"/>
      <c r="B19" s="76"/>
      <c r="C19" s="76"/>
      <c r="D19" s="76"/>
      <c r="E19" s="73"/>
    </row>
    <row r="20" spans="1:5" ht="24" customHeight="1">
      <c r="A20" s="73"/>
      <c r="B20" s="76"/>
      <c r="C20" s="76"/>
      <c r="D20" s="76"/>
      <c r="E20" s="73"/>
    </row>
    <row r="21" spans="1:5" ht="24" customHeight="1">
      <c r="A21" s="73"/>
      <c r="B21" s="76"/>
      <c r="C21" s="76"/>
      <c r="D21" s="76"/>
      <c r="E21" s="73"/>
    </row>
    <row r="22" spans="1:5" ht="24" customHeight="1">
      <c r="A22" s="73"/>
      <c r="B22" s="76"/>
      <c r="C22" s="76"/>
      <c r="D22" s="76"/>
      <c r="E22" s="73"/>
    </row>
    <row r="23" spans="1:5" ht="24" customHeight="1">
      <c r="A23" s="73"/>
      <c r="B23" s="76"/>
      <c r="C23" s="76"/>
      <c r="D23" s="76"/>
      <c r="E23" s="73"/>
    </row>
    <row r="24" spans="1:5" ht="24" customHeight="1">
      <c r="A24" s="73"/>
      <c r="B24" s="76"/>
      <c r="C24" s="76"/>
      <c r="D24" s="76"/>
      <c r="E24" s="73"/>
    </row>
    <row r="25" spans="1:5" ht="24" customHeight="1">
      <c r="A25" s="73"/>
      <c r="B25" s="76"/>
      <c r="C25" s="76"/>
      <c r="D25" s="76"/>
      <c r="E25" s="73"/>
    </row>
    <row r="26" spans="1:5" ht="24" customHeight="1">
      <c r="A26" s="73"/>
      <c r="B26" s="76"/>
      <c r="C26" s="76"/>
      <c r="D26" s="76"/>
      <c r="E26" s="73"/>
    </row>
    <row r="27" spans="1:5" ht="24" customHeight="1">
      <c r="A27" s="73"/>
      <c r="B27" s="46"/>
      <c r="C27" s="46"/>
      <c r="D27" s="46"/>
      <c r="E27" s="73"/>
    </row>
    <row r="28" spans="1:5" s="80" customFormat="1" ht="48.4" customHeight="1">
      <c r="A28" s="77" t="s">
        <v>97</v>
      </c>
      <c r="B28" s="78">
        <f>SUM(B8)</f>
        <v>14</v>
      </c>
      <c r="C28" s="78">
        <f>SUM(C8)</f>
        <v>-14</v>
      </c>
      <c r="D28" s="78">
        <f>SUM(D8)</f>
        <v>0</v>
      </c>
      <c r="E28" s="79"/>
    </row>
    <row r="29" spans="1:5" ht="48.4" customHeight="1">
      <c r="A29" s="284" t="s">
        <v>176</v>
      </c>
      <c r="B29" s="285"/>
      <c r="C29" s="285"/>
      <c r="D29" s="285"/>
      <c r="E29" s="285"/>
    </row>
    <row r="30" spans="1:5" ht="24" customHeight="1">
      <c r="A30" s="81"/>
      <c r="B30" s="82"/>
      <c r="C30" s="83"/>
      <c r="D30" s="82"/>
      <c r="E30" s="84"/>
    </row>
  </sheetData>
  <mergeCells count="9">
    <mergeCell ref="A29:E29"/>
    <mergeCell ref="A1:E1"/>
    <mergeCell ref="A2:E2"/>
    <mergeCell ref="A3:E3"/>
    <mergeCell ref="A4:E4"/>
    <mergeCell ref="B5:D5"/>
    <mergeCell ref="A6:A7"/>
    <mergeCell ref="C6:C7"/>
    <mergeCell ref="E6:E7"/>
  </mergeCells>
  <phoneticPr fontId="4" type="noConversion"/>
  <printOptions horizontalCentered="1"/>
  <pageMargins left="0.59055118110236227" right="0.59055118110236227" top="0.59055118110236227" bottom="0.39370078740157483" header="0.39370078740157483" footer="0.39370078740157483"/>
  <pageSetup paperSize="9" firstPageNumber="16" orientation="portrait" useFirstPageNumber="1" r:id="rId1"/>
  <headerFooter alignWithMargins="0">
    <oddFooter>&amp;C&amp;"Times New Roman,標準"3-&amp;P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S28"/>
  <sheetViews>
    <sheetView view="pageBreakPreview" topLeftCell="A13" zoomScaleNormal="100" workbookViewId="0">
      <selection activeCell="B10" sqref="B10"/>
    </sheetView>
  </sheetViews>
  <sheetFormatPr defaultColWidth="9" defaultRowHeight="16.5"/>
  <cols>
    <col min="1" max="1" width="18.125" style="85" bestFit="1" customWidth="1"/>
    <col min="2" max="2" width="6.125" style="85" customWidth="1"/>
    <col min="3" max="3" width="5.625" style="85" customWidth="1"/>
    <col min="4" max="4" width="5.5" style="85" customWidth="1"/>
    <col min="5" max="6" width="5.625" style="85" customWidth="1"/>
    <col min="7" max="8" width="5.625" style="85" hidden="1" customWidth="1"/>
    <col min="9" max="9" width="6.625" style="85" customWidth="1"/>
    <col min="10" max="10" width="4.125" style="85" hidden="1" customWidth="1"/>
    <col min="11" max="11" width="6.625" style="85" customWidth="1"/>
    <col min="12" max="13" width="6.5" style="85" hidden="1" customWidth="1"/>
    <col min="14" max="14" width="4.625" style="85" hidden="1" customWidth="1"/>
    <col min="15" max="15" width="5.625" style="85" customWidth="1"/>
    <col min="16" max="16" width="6.5" style="85" hidden="1" customWidth="1"/>
    <col min="17" max="17" width="6.25" style="85" customWidth="1"/>
    <col min="18" max="18" width="5.5" style="85" customWidth="1"/>
    <col min="19" max="19" width="6.125" style="85" customWidth="1"/>
    <col min="20" max="16384" width="9" style="85"/>
  </cols>
  <sheetData>
    <row r="1" spans="1:19" ht="25.5">
      <c r="A1" s="294" t="s">
        <v>98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</row>
    <row r="2" spans="1:19" ht="25.5">
      <c r="A2" s="294" t="s">
        <v>46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</row>
    <row r="3" spans="1:19" ht="25.5">
      <c r="A3" s="295" t="s">
        <v>99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</row>
    <row r="4" spans="1:19" ht="18" customHeight="1">
      <c r="A4" s="297" t="s">
        <v>162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</row>
    <row r="5" spans="1:19" ht="22.5" customHeight="1">
      <c r="D5" s="299"/>
      <c r="E5" s="300"/>
      <c r="F5" s="300"/>
      <c r="G5" s="300"/>
      <c r="H5" s="300"/>
      <c r="I5" s="300"/>
      <c r="J5" s="300"/>
      <c r="K5" s="300"/>
      <c r="S5" s="16" t="s">
        <v>100</v>
      </c>
    </row>
    <row r="6" spans="1:19" ht="50.25" customHeight="1">
      <c r="A6" s="310" t="s">
        <v>101</v>
      </c>
      <c r="B6" s="313" t="s">
        <v>102</v>
      </c>
      <c r="C6" s="313" t="s">
        <v>103</v>
      </c>
      <c r="D6" s="313" t="s">
        <v>104</v>
      </c>
      <c r="E6" s="310" t="s">
        <v>105</v>
      </c>
      <c r="F6" s="310"/>
      <c r="G6" s="310"/>
      <c r="H6" s="310"/>
      <c r="I6" s="305" t="s">
        <v>106</v>
      </c>
      <c r="J6" s="306"/>
      <c r="K6" s="307" t="s">
        <v>107</v>
      </c>
      <c r="L6" s="308"/>
      <c r="M6" s="308"/>
      <c r="N6" s="308"/>
      <c r="O6" s="309"/>
      <c r="P6" s="310" t="s">
        <v>108</v>
      </c>
      <c r="Q6" s="310" t="s">
        <v>109</v>
      </c>
      <c r="R6" s="311" t="s">
        <v>110</v>
      </c>
      <c r="S6" s="310" t="s">
        <v>111</v>
      </c>
    </row>
    <row r="7" spans="1:19" ht="70.150000000000006" customHeight="1">
      <c r="A7" s="310"/>
      <c r="B7" s="310"/>
      <c r="C7" s="310"/>
      <c r="D7" s="310"/>
      <c r="E7" s="45" t="s">
        <v>112</v>
      </c>
      <c r="F7" s="45" t="s">
        <v>113</v>
      </c>
      <c r="G7" s="45" t="s">
        <v>114</v>
      </c>
      <c r="H7" s="45" t="s">
        <v>115</v>
      </c>
      <c r="I7" s="45" t="s">
        <v>116</v>
      </c>
      <c r="J7" s="45" t="s">
        <v>117</v>
      </c>
      <c r="K7" s="45" t="s">
        <v>118</v>
      </c>
      <c r="L7" s="45" t="s">
        <v>119</v>
      </c>
      <c r="M7" s="45" t="s">
        <v>120</v>
      </c>
      <c r="N7" s="45" t="s">
        <v>121</v>
      </c>
      <c r="O7" s="45" t="s">
        <v>115</v>
      </c>
      <c r="P7" s="310"/>
      <c r="Q7" s="310"/>
      <c r="R7" s="312"/>
      <c r="S7" s="310"/>
    </row>
    <row r="8" spans="1:19" ht="32.25" customHeight="1">
      <c r="A8" s="86" t="s">
        <v>55</v>
      </c>
      <c r="B8" s="87">
        <f>SUM(B9)</f>
        <v>0</v>
      </c>
      <c r="C8" s="87">
        <f t="shared" ref="C8:K8" si="0">SUM(C9)</f>
        <v>0</v>
      </c>
      <c r="D8" s="87">
        <f t="shared" si="0"/>
        <v>0</v>
      </c>
      <c r="E8" s="87">
        <f t="shared" si="0"/>
        <v>0</v>
      </c>
      <c r="F8" s="87">
        <f t="shared" si="0"/>
        <v>0</v>
      </c>
      <c r="G8" s="87">
        <f t="shared" si="0"/>
        <v>0</v>
      </c>
      <c r="H8" s="87">
        <f t="shared" si="0"/>
        <v>0</v>
      </c>
      <c r="I8" s="87">
        <f t="shared" si="0"/>
        <v>0</v>
      </c>
      <c r="J8" s="87">
        <f t="shared" si="0"/>
        <v>0</v>
      </c>
      <c r="K8" s="87">
        <f t="shared" si="0"/>
        <v>0</v>
      </c>
      <c r="L8" s="87"/>
      <c r="M8" s="87"/>
      <c r="N8" s="87">
        <v>0</v>
      </c>
      <c r="O8" s="87">
        <v>0</v>
      </c>
      <c r="P8" s="87"/>
      <c r="Q8" s="87">
        <f>SUM(B8:P8)</f>
        <v>0</v>
      </c>
      <c r="R8" s="87">
        <f>SUM(R9)</f>
        <v>0</v>
      </c>
      <c r="S8" s="87">
        <f>SUM(Q8:R8)</f>
        <v>0</v>
      </c>
    </row>
    <row r="9" spans="1:19" ht="37.5" customHeight="1">
      <c r="A9" s="88" t="s">
        <v>122</v>
      </c>
      <c r="B9" s="89">
        <v>0</v>
      </c>
      <c r="C9" s="89">
        <v>0</v>
      </c>
      <c r="D9" s="89">
        <v>0</v>
      </c>
      <c r="E9" s="89">
        <v>0</v>
      </c>
      <c r="F9" s="89">
        <v>0</v>
      </c>
      <c r="G9" s="89">
        <v>0</v>
      </c>
      <c r="H9" s="89"/>
      <c r="I9" s="89">
        <v>0</v>
      </c>
      <c r="J9" s="89">
        <v>0</v>
      </c>
      <c r="K9" s="89">
        <v>0</v>
      </c>
      <c r="L9" s="89"/>
      <c r="M9" s="89"/>
      <c r="N9" s="89">
        <v>0</v>
      </c>
      <c r="O9" s="89">
        <v>0</v>
      </c>
      <c r="P9" s="89"/>
      <c r="Q9" s="89">
        <f>SUM(B9:P9)</f>
        <v>0</v>
      </c>
      <c r="R9" s="89">
        <v>0</v>
      </c>
      <c r="S9" s="89">
        <f>SUM(Q9:R9)</f>
        <v>0</v>
      </c>
    </row>
    <row r="10" spans="1:19" ht="24" customHeight="1">
      <c r="A10" s="90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</row>
    <row r="11" spans="1:19" ht="24" customHeight="1">
      <c r="A11" s="91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</row>
    <row r="12" spans="1:19" ht="24" customHeight="1">
      <c r="A12" s="91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</row>
    <row r="13" spans="1:19" ht="24" customHeight="1">
      <c r="A13" s="91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</row>
    <row r="14" spans="1:19" ht="24" customHeight="1">
      <c r="A14" s="91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</row>
    <row r="15" spans="1:19" ht="24" customHeight="1">
      <c r="A15" s="91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</row>
    <row r="16" spans="1:19" ht="24" customHeight="1">
      <c r="A16" s="91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</row>
    <row r="17" spans="1:19" ht="24" customHeight="1">
      <c r="A17" s="91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</row>
    <row r="18" spans="1:19" ht="24" customHeight="1">
      <c r="A18" s="91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</row>
    <row r="19" spans="1:19" ht="24" customHeight="1">
      <c r="A19" s="91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</row>
    <row r="20" spans="1:19" ht="24" customHeight="1">
      <c r="A20" s="91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</row>
    <row r="21" spans="1:19" ht="24" customHeight="1">
      <c r="A21" s="91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</row>
    <row r="22" spans="1:19" ht="24" customHeight="1">
      <c r="A22" s="91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</row>
    <row r="23" spans="1:19" ht="24" customHeight="1">
      <c r="A23" s="91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</row>
    <row r="24" spans="1:19" ht="24" customHeight="1">
      <c r="A24" s="91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</row>
    <row r="25" spans="1:19" ht="24" customHeight="1">
      <c r="A25" s="91"/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</row>
    <row r="26" spans="1:19" s="94" customFormat="1" ht="24" customHeight="1">
      <c r="A26" s="92" t="s">
        <v>109</v>
      </c>
      <c r="B26" s="93">
        <f>B8</f>
        <v>0</v>
      </c>
      <c r="C26" s="93">
        <f t="shared" ref="C26:K26" si="1">C8</f>
        <v>0</v>
      </c>
      <c r="D26" s="93">
        <f t="shared" si="1"/>
        <v>0</v>
      </c>
      <c r="E26" s="93">
        <f t="shared" si="1"/>
        <v>0</v>
      </c>
      <c r="F26" s="93">
        <f t="shared" si="1"/>
        <v>0</v>
      </c>
      <c r="G26" s="93">
        <f t="shared" si="1"/>
        <v>0</v>
      </c>
      <c r="H26" s="93">
        <f t="shared" si="1"/>
        <v>0</v>
      </c>
      <c r="I26" s="93">
        <f t="shared" si="1"/>
        <v>0</v>
      </c>
      <c r="J26" s="93">
        <f t="shared" si="1"/>
        <v>0</v>
      </c>
      <c r="K26" s="93">
        <f t="shared" si="1"/>
        <v>0</v>
      </c>
      <c r="L26" s="93"/>
      <c r="M26" s="93"/>
      <c r="N26" s="93">
        <v>0</v>
      </c>
      <c r="O26" s="93">
        <v>0</v>
      </c>
      <c r="P26" s="93"/>
      <c r="Q26" s="93">
        <f>Q8</f>
        <v>0</v>
      </c>
      <c r="R26" s="93">
        <f>R8</f>
        <v>0</v>
      </c>
      <c r="S26" s="93">
        <f>S8</f>
        <v>0</v>
      </c>
    </row>
    <row r="27" spans="1:19" ht="24" customHeight="1">
      <c r="A27" s="301" t="s">
        <v>123</v>
      </c>
      <c r="B27" s="302"/>
      <c r="C27" s="302"/>
      <c r="D27" s="302"/>
      <c r="E27" s="302"/>
      <c r="F27" s="302"/>
      <c r="G27" s="302"/>
      <c r="H27" s="302"/>
      <c r="I27" s="302"/>
      <c r="J27" s="302"/>
      <c r="K27" s="302"/>
      <c r="L27" s="302"/>
      <c r="M27" s="302"/>
      <c r="N27" s="302"/>
      <c r="O27" s="302"/>
      <c r="P27" s="302"/>
      <c r="Q27" s="302"/>
      <c r="R27" s="302"/>
      <c r="S27" s="302"/>
    </row>
    <row r="28" spans="1:19" ht="24" customHeight="1">
      <c r="A28" s="303"/>
      <c r="B28" s="304"/>
      <c r="C28" s="304"/>
      <c r="D28" s="304"/>
      <c r="E28" s="304"/>
      <c r="F28" s="304"/>
      <c r="G28" s="304"/>
      <c r="H28" s="304"/>
      <c r="I28" s="304"/>
      <c r="J28" s="304"/>
      <c r="K28" s="304"/>
      <c r="L28" s="304"/>
      <c r="M28" s="304"/>
      <c r="N28" s="304"/>
      <c r="O28" s="304"/>
      <c r="P28" s="304"/>
      <c r="Q28" s="304"/>
      <c r="R28" s="304"/>
      <c r="S28" s="304"/>
    </row>
  </sheetData>
  <mergeCells count="18">
    <mergeCell ref="A27:S27"/>
    <mergeCell ref="A28:S28"/>
    <mergeCell ref="I6:J6"/>
    <mergeCell ref="K6:O6"/>
    <mergeCell ref="P6:P7"/>
    <mergeCell ref="Q6:Q7"/>
    <mergeCell ref="R6:R7"/>
    <mergeCell ref="S6:S7"/>
    <mergeCell ref="A6:A7"/>
    <mergeCell ref="B6:B7"/>
    <mergeCell ref="C6:C7"/>
    <mergeCell ref="D6:D7"/>
    <mergeCell ref="E6:H6"/>
    <mergeCell ref="A1:S1"/>
    <mergeCell ref="A2:S2"/>
    <mergeCell ref="A3:S3"/>
    <mergeCell ref="A4:S4"/>
    <mergeCell ref="D5:K5"/>
  </mergeCells>
  <phoneticPr fontId="4" type="noConversion"/>
  <printOptions horizontalCentered="1"/>
  <pageMargins left="0.59055118110236227" right="0.59055118110236227" top="0.78740157480314965" bottom="0.78740157480314965" header="0.39370078740157483" footer="0.39370078740157483"/>
  <pageSetup paperSize="9" firstPageNumber="17" pageOrder="overThenDown" orientation="portrait" blackAndWhite="1" useFirstPageNumber="1" r:id="rId1"/>
  <headerFooter alignWithMargins="0">
    <oddFooter>&amp;C&amp;"Times New Roman,標準"3-&amp;P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已命名的範圍</vt:lpstr>
      </vt:variant>
      <vt:variant>
        <vt:i4>11</vt:i4>
      </vt:variant>
    </vt:vector>
  </HeadingPairs>
  <TitlesOfParts>
    <vt:vector size="22" baseType="lpstr">
      <vt:lpstr>基金來源、用途及餘絀預計表</vt:lpstr>
      <vt:lpstr>現金流量預計表</vt:lpstr>
      <vt:lpstr>基金來源明細表</vt:lpstr>
      <vt:lpstr>基金用途明細表</vt:lpstr>
      <vt:lpstr>單位(或計畫)成本分析表</vt:lpstr>
      <vt:lpstr>預計平衡表</vt:lpstr>
      <vt:lpstr>5 年來主要業務計畫分析表</vt:lpstr>
      <vt:lpstr>員工人數彙計表</vt:lpstr>
      <vt:lpstr>用人費用彙計表</vt:lpstr>
      <vt:lpstr>各項費用彙計表</vt:lpstr>
      <vt:lpstr>固定項目明細表</vt:lpstr>
      <vt:lpstr>'5 年來主要業務計畫分析表'!Print_Area</vt:lpstr>
      <vt:lpstr>用人費用彙計表!Print_Area</vt:lpstr>
      <vt:lpstr>各項費用彙計表!Print_Area</vt:lpstr>
      <vt:lpstr>員工人數彙計表!Print_Area</vt:lpstr>
      <vt:lpstr>基金來源、用途及餘絀預計表!Print_Area</vt:lpstr>
      <vt:lpstr>現金流量預計表!Print_Area</vt:lpstr>
      <vt:lpstr>'單位(或計畫)成本分析表'!Print_Area</vt:lpstr>
      <vt:lpstr>預計平衡表!Print_Area</vt:lpstr>
      <vt:lpstr>基金用途明細表!Print_Titles</vt:lpstr>
      <vt:lpstr>現金流量預計表!Print_Titles</vt:lpstr>
      <vt:lpstr>預計平衡表!Print_Titles</vt:lpstr>
    </vt:vector>
  </TitlesOfParts>
  <Company>MOEABOE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吳佩芬</dc:creator>
  <cp:lastModifiedBy>陳甫誌</cp:lastModifiedBy>
  <cp:lastPrinted>2017-11-29T02:52:49Z</cp:lastPrinted>
  <dcterms:created xsi:type="dcterms:W3CDTF">2015-08-25T03:35:50Z</dcterms:created>
  <dcterms:modified xsi:type="dcterms:W3CDTF">2018-01-31T06:28:26Z</dcterms:modified>
</cp:coreProperties>
</file>