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080" yWindow="885" windowWidth="27315" windowHeight="10365"/>
  </bookViews>
  <sheets>
    <sheet name="再生-1.基金來源、用途及餘絀預計表" sheetId="1" r:id="rId1"/>
    <sheet name="再生-2.現金流量預計表" sheetId="2" r:id="rId2"/>
    <sheet name="再生-3.基金來源明細表" sheetId="3" r:id="rId3"/>
    <sheet name="再生-4.基金用途明細表" sheetId="4" r:id="rId4"/>
    <sheet name="再生-5.單位(或計畫)成本分析表" sheetId="5" r:id="rId5"/>
    <sheet name="再生-6.5年來主要業務計畫分析表" sheetId="6" r:id="rId6"/>
    <sheet name="再生-7.媒體政策及業務宣導費彙計表" sheetId="7" r:id="rId7"/>
    <sheet name="再生-8.各項費用彙計表" sheetId="8" r:id="rId8"/>
    <sheet name="再生-9.預計平衡表" sheetId="9" r:id="rId9"/>
  </sheets>
  <definedNames>
    <definedName name="A_G_A1">#N/A</definedName>
    <definedName name="NEW">#REF!</definedName>
    <definedName name="_xlnm.Print_Area" localSheetId="0">'再生-1.基金來源、用途及餘絀預計表'!$A$1:$E$40</definedName>
    <definedName name="_xlnm.Print_Area" localSheetId="1">'再生-2.現金流量預計表'!$A$1:$C$28</definedName>
    <definedName name="_xlnm.Print_Area" localSheetId="2">'再生-3.基金來源明細表'!$A$1:$G$17</definedName>
    <definedName name="_xlnm.Print_Area" localSheetId="3">'再生-4.基金用途明細表'!$A$1:$I$47</definedName>
    <definedName name="_xlnm.Print_Area" localSheetId="4">'再生-5.單位(或計畫)成本分析表'!$A$1:$F$14</definedName>
    <definedName name="_xlnm.Print_Area" localSheetId="5">'再生-6.5年來主要業務計畫分析表'!$A$1:$F$21</definedName>
    <definedName name="_xlnm.Print_Area" localSheetId="6">'再生-7.媒體政策及業務宣導費彙計表'!$A$1:$D$12</definedName>
    <definedName name="_xlnm.Print_Area" localSheetId="7">'再生-8.各項費用彙計表'!$A$1:$G$53</definedName>
    <definedName name="_xlnm.Print_Area" localSheetId="8">'再生-9.預計平衡表'!$A$1:$E$29</definedName>
    <definedName name="Print_Area_MI" localSheetId="2">#REF!</definedName>
    <definedName name="Print_Area_MI" localSheetId="3">#REF!</definedName>
    <definedName name="Print_Area_MI" localSheetId="4">#REF!</definedName>
    <definedName name="Print_Area_MI" localSheetId="5">#REF!</definedName>
    <definedName name="Print_Area_MI" localSheetId="7">#REF!</definedName>
    <definedName name="Print_Area_MI" localSheetId="8">#REF!</definedName>
    <definedName name="Print_Area_MI">#REF!</definedName>
    <definedName name="_xlnm.Print_Titles" localSheetId="1">'再生-2.現金流量預計表'!$6:$6</definedName>
    <definedName name="_xlnm.Print_Titles" localSheetId="3">'再生-4.基金用途明細表'!$1:$6</definedName>
    <definedName name="_xlnm.Print_Titles" localSheetId="7">'再生-8.各項費用彙計表'!$1:$7</definedName>
    <definedName name="_xlnm.Print_Titles" localSheetId="8">'再生-9.預計平衡表'!$6:$6</definedName>
    <definedName name="目的">#N/A</definedName>
    <definedName name="石油">#REF!</definedName>
    <definedName name="石油1">#REF!</definedName>
    <definedName name="再生">#REF!</definedName>
    <definedName name="再生1">#REF!</definedName>
    <definedName name="能源">#REF!</definedName>
  </definedNames>
  <calcPr calcId="145621"/>
</workbook>
</file>

<file path=xl/calcChain.xml><?xml version="1.0" encoding="utf-8"?>
<calcChain xmlns="http://schemas.openxmlformats.org/spreadsheetml/2006/main">
  <c r="E28" i="9" l="1"/>
  <c r="D27" i="9"/>
  <c r="E27" i="9" s="1"/>
  <c r="C27" i="9"/>
  <c r="C26" i="9" s="1"/>
  <c r="A27" i="9"/>
  <c r="A26" i="9" s="1"/>
  <c r="E25" i="9"/>
  <c r="D24" i="9"/>
  <c r="C24" i="9"/>
  <c r="E24" i="9" s="1"/>
  <c r="A24" i="9"/>
  <c r="E23" i="9"/>
  <c r="E22" i="9"/>
  <c r="D20" i="9"/>
  <c r="C20" i="9"/>
  <c r="E20" i="9" s="1"/>
  <c r="A20" i="9"/>
  <c r="A19" i="9" s="1"/>
  <c r="A29" i="9" s="1"/>
  <c r="D19" i="9"/>
  <c r="C19" i="9"/>
  <c r="E19" i="9" s="1"/>
  <c r="E17" i="9"/>
  <c r="D16" i="9"/>
  <c r="C16" i="9"/>
  <c r="A16" i="9"/>
  <c r="E15" i="9"/>
  <c r="E14" i="9"/>
  <c r="D13" i="9"/>
  <c r="C13" i="9"/>
  <c r="E13" i="9" s="1"/>
  <c r="A13" i="9"/>
  <c r="E12" i="9"/>
  <c r="E11" i="9"/>
  <c r="E10" i="9"/>
  <c r="D9" i="9"/>
  <c r="E9" i="9" s="1"/>
  <c r="D8" i="9"/>
  <c r="D7" i="9" s="1"/>
  <c r="D18" i="9" s="1"/>
  <c r="C8" i="9"/>
  <c r="E8" i="9" s="1"/>
  <c r="A8" i="9"/>
  <c r="D26" i="9" l="1"/>
  <c r="D29" i="9"/>
  <c r="E16" i="9"/>
  <c r="E26" i="9"/>
  <c r="A7" i="9"/>
  <c r="A18" i="9" s="1"/>
  <c r="C7" i="9"/>
  <c r="C29" i="9"/>
  <c r="E29" i="9" s="1"/>
  <c r="D51" i="8"/>
  <c r="G50" i="8"/>
  <c r="F50" i="8"/>
  <c r="E50" i="8"/>
  <c r="D50" i="8" s="1"/>
  <c r="B50" i="8"/>
  <c r="A50" i="8"/>
  <c r="D49" i="8"/>
  <c r="G48" i="8"/>
  <c r="F48" i="8"/>
  <c r="D48" i="8" s="1"/>
  <c r="E48" i="8"/>
  <c r="B48" i="8"/>
  <c r="A48" i="8"/>
  <c r="D47" i="8"/>
  <c r="D46" i="8"/>
  <c r="E45" i="8"/>
  <c r="E43" i="8" s="1"/>
  <c r="D43" i="8" s="1"/>
  <c r="D44" i="8"/>
  <c r="G43" i="8"/>
  <c r="F43" i="8"/>
  <c r="B43" i="8"/>
  <c r="A43" i="8"/>
  <c r="D42" i="8"/>
  <c r="D40" i="8"/>
  <c r="G38" i="8"/>
  <c r="F38" i="8"/>
  <c r="E38" i="8"/>
  <c r="B38" i="8"/>
  <c r="A38" i="8"/>
  <c r="D37" i="8"/>
  <c r="D36" i="8"/>
  <c r="G35" i="8"/>
  <c r="F35" i="8"/>
  <c r="D35" i="8" s="1"/>
  <c r="E35" i="8"/>
  <c r="B35" i="8"/>
  <c r="A35" i="8"/>
  <c r="D34" i="8"/>
  <c r="D32" i="8"/>
  <c r="G29" i="8"/>
  <c r="F29" i="8"/>
  <c r="E29" i="8"/>
  <c r="B29" i="8"/>
  <c r="A29" i="8"/>
  <c r="D28" i="8"/>
  <c r="D27" i="8"/>
  <c r="G26" i="8"/>
  <c r="F26" i="8"/>
  <c r="E26" i="8"/>
  <c r="B26" i="8"/>
  <c r="A26" i="8"/>
  <c r="D25" i="8"/>
  <c r="D24" i="8"/>
  <c r="E23" i="8"/>
  <c r="D23" i="8" s="1"/>
  <c r="D22" i="8"/>
  <c r="D21" i="8"/>
  <c r="D20" i="8"/>
  <c r="D19" i="8"/>
  <c r="D18" i="8"/>
  <c r="D17" i="8"/>
  <c r="G15" i="8"/>
  <c r="F15" i="8"/>
  <c r="B15" i="8"/>
  <c r="A15" i="8"/>
  <c r="D14" i="8"/>
  <c r="D13" i="8"/>
  <c r="D12" i="8"/>
  <c r="D11" i="8"/>
  <c r="D10" i="8"/>
  <c r="D9" i="8"/>
  <c r="G8" i="8"/>
  <c r="F8" i="8"/>
  <c r="E8" i="8"/>
  <c r="B8" i="8"/>
  <c r="B53" i="8" s="1"/>
  <c r="A8" i="8"/>
  <c r="A53" i="8" s="1"/>
  <c r="F28" i="7"/>
  <c r="B12" i="7"/>
  <c r="D38" i="8" l="1"/>
  <c r="D26" i="8"/>
  <c r="D29" i="8"/>
  <c r="G53" i="8"/>
  <c r="D8" i="8"/>
  <c r="E7" i="9"/>
  <c r="C18" i="9"/>
  <c r="E18" i="9" s="1"/>
  <c r="D45" i="8"/>
  <c r="E15" i="8"/>
  <c r="F53" i="8"/>
  <c r="E13" i="5"/>
  <c r="D45" i="4"/>
  <c r="C45" i="4"/>
  <c r="A45" i="4"/>
  <c r="D19" i="4"/>
  <c r="C19" i="4"/>
  <c r="A19" i="4"/>
  <c r="A17" i="4"/>
  <c r="D8" i="4"/>
  <c r="C8" i="4"/>
  <c r="A8" i="4"/>
  <c r="C7" i="4"/>
  <c r="C47" i="4" s="1"/>
  <c r="E15" i="3"/>
  <c r="E13" i="3"/>
  <c r="E9" i="3"/>
  <c r="B27" i="2"/>
  <c r="B25" i="2"/>
  <c r="B9" i="2"/>
  <c r="B13" i="2" s="1"/>
  <c r="B26" i="2" s="1"/>
  <c r="B28" i="2" s="1"/>
  <c r="E37" i="1"/>
  <c r="E35" i="1"/>
  <c r="E34" i="1"/>
  <c r="C32" i="1"/>
  <c r="E32" i="1" s="1"/>
  <c r="E31" i="1"/>
  <c r="E30" i="1"/>
  <c r="E28" i="1"/>
  <c r="D27" i="1"/>
  <c r="C27" i="1"/>
  <c r="A27" i="1"/>
  <c r="E26" i="1"/>
  <c r="D25" i="1"/>
  <c r="C25" i="1"/>
  <c r="A25" i="1"/>
  <c r="E24" i="1"/>
  <c r="E23" i="1"/>
  <c r="D22" i="1"/>
  <c r="C22" i="1"/>
  <c r="E22" i="1" s="1"/>
  <c r="A22" i="1"/>
  <c r="E20" i="1"/>
  <c r="C20" i="1"/>
  <c r="E19" i="1"/>
  <c r="E18" i="1"/>
  <c r="E17" i="1"/>
  <c r="D16" i="1"/>
  <c r="C16" i="1"/>
  <c r="E16" i="1" s="1"/>
  <c r="A16" i="1"/>
  <c r="A7" i="1" s="1"/>
  <c r="A36" i="1" s="1"/>
  <c r="A39" i="1" s="1"/>
  <c r="E15" i="1"/>
  <c r="E14" i="1"/>
  <c r="D13" i="1"/>
  <c r="C13" i="1"/>
  <c r="E13" i="1" s="1"/>
  <c r="A13" i="1"/>
  <c r="E12" i="1"/>
  <c r="E11" i="1"/>
  <c r="E10" i="1"/>
  <c r="E9" i="1"/>
  <c r="D8" i="1"/>
  <c r="C8" i="1"/>
  <c r="E8" i="1" s="1"/>
  <c r="A8" i="1"/>
  <c r="D7" i="1"/>
  <c r="D36" i="1" s="1"/>
  <c r="D39" i="1" s="1"/>
  <c r="E17" i="3" l="1"/>
  <c r="C7" i="1"/>
  <c r="E7" i="1" s="1"/>
  <c r="E27" i="1"/>
  <c r="A7" i="4"/>
  <c r="A47" i="4" s="1"/>
  <c r="D7" i="4"/>
  <c r="D47" i="4" s="1"/>
  <c r="E25" i="1"/>
  <c r="E53" i="8"/>
  <c r="D53" i="8" s="1"/>
  <c r="D15" i="8"/>
  <c r="C36" i="1" l="1"/>
  <c r="C39" i="1"/>
  <c r="E39" i="1" s="1"/>
  <c r="E36" i="1"/>
</calcChain>
</file>

<file path=xl/sharedStrings.xml><?xml version="1.0" encoding="utf-8"?>
<sst xmlns="http://schemas.openxmlformats.org/spreadsheetml/2006/main" count="329" uniqueCount="299">
  <si>
    <t>經濟部能源署</t>
    <phoneticPr fontId="5" type="noConversion"/>
  </si>
  <si>
    <t>再生能源發展基金</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</si>
  <si>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</si>
  <si>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</si>
  <si>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r>
      <rPr>
        <sz val="12"/>
        <rFont val="標楷體"/>
        <family val="4"/>
        <charset val="136"/>
      </rPr>
      <t>前年度決算數</t>
    </r>
    <phoneticPr fontId="9" type="noConversion"/>
  </si>
  <si>
    <r>
      <rPr>
        <sz val="12"/>
        <rFont val="標楷體"/>
        <family val="4"/>
        <charset val="136"/>
      </rPr>
      <t>項　　　　　　目</t>
    </r>
    <phoneticPr fontId="9" type="noConversion"/>
  </si>
  <si>
    <r>
      <rPr>
        <sz val="12"/>
        <rFont val="標楷體"/>
        <family val="4"/>
        <charset val="136"/>
      </rPr>
      <t>本年度預算數</t>
    </r>
    <phoneticPr fontId="5" type="noConversion"/>
  </si>
  <si>
    <r>
      <rPr>
        <sz val="12"/>
        <rFont val="標楷體"/>
        <family val="4"/>
        <charset val="136"/>
      </rPr>
      <t>上年度預算數</t>
    </r>
    <phoneticPr fontId="5" type="noConversion"/>
  </si>
  <si>
    <r>
      <rPr>
        <sz val="12"/>
        <rFont val="標楷體"/>
        <family val="4"/>
        <charset val="136"/>
      </rPr>
      <t>比較增減</t>
    </r>
    <r>
      <rPr>
        <sz val="12"/>
        <rFont val="Times New Roman"/>
        <family val="1"/>
      </rPr>
      <t>(</t>
    </r>
    <r>
      <rPr>
        <sz val="12"/>
        <rFont val="標楷體"/>
        <family val="4"/>
        <charset val="136"/>
      </rPr>
      <t>－</t>
    </r>
    <r>
      <rPr>
        <sz val="12"/>
        <rFont val="Times New Roman"/>
        <family val="1"/>
      </rPr>
      <t>)</t>
    </r>
    <phoneticPr fontId="5" type="noConversion"/>
  </si>
  <si>
    <t>基金來源</t>
    <phoneticPr fontId="5" type="noConversion"/>
  </si>
  <si>
    <t>徵收及依法分配收入</t>
    <phoneticPr fontId="9" type="noConversion"/>
  </si>
  <si>
    <r>
      <t>(1)</t>
    </r>
    <r>
      <rPr>
        <sz val="12"/>
        <rFont val="標楷體"/>
        <family val="4"/>
        <charset val="136"/>
      </rPr>
      <t>推廣貿易服務費收入</t>
    </r>
    <phoneticPr fontId="9" type="noConversion"/>
  </si>
  <si>
    <r>
      <t>(2)</t>
    </r>
    <r>
      <rPr>
        <sz val="12"/>
        <rFont val="標楷體"/>
        <family val="4"/>
        <charset val="136"/>
      </rPr>
      <t>能源研究發展收入</t>
    </r>
    <phoneticPr fontId="9" type="noConversion"/>
  </si>
  <si>
    <r>
      <t>(3)</t>
    </r>
    <r>
      <rPr>
        <sz val="12"/>
        <rFont val="標楷體"/>
        <family val="4"/>
        <charset val="136"/>
      </rPr>
      <t>石油業務管理收入</t>
    </r>
    <phoneticPr fontId="9" type="noConversion"/>
  </si>
  <si>
    <t>再生能源發展收入</t>
    <phoneticPr fontId="9" type="noConversion"/>
  </si>
  <si>
    <r>
      <t>2.</t>
    </r>
    <r>
      <rPr>
        <sz val="12"/>
        <rFont val="標楷體"/>
        <family val="4"/>
        <charset val="136"/>
      </rPr>
      <t>勞務收入</t>
    </r>
    <phoneticPr fontId="9" type="noConversion"/>
  </si>
  <si>
    <r>
      <t>(1)</t>
    </r>
    <r>
      <rPr>
        <sz val="12"/>
        <rFont val="標楷體"/>
        <family val="4"/>
        <charset val="136"/>
      </rPr>
      <t>服務收入</t>
    </r>
    <phoneticPr fontId="9" type="noConversion"/>
  </si>
  <si>
    <r>
      <t>(2)</t>
    </r>
    <r>
      <rPr>
        <sz val="12"/>
        <rFont val="標楷體"/>
        <family val="4"/>
        <charset val="136"/>
      </rPr>
      <t>其他勞務收入</t>
    </r>
    <phoneticPr fontId="9" type="noConversion"/>
  </si>
  <si>
    <t>財產收入</t>
    <phoneticPr fontId="9" type="noConversion"/>
  </si>
  <si>
    <r>
      <t>(1)</t>
    </r>
    <r>
      <rPr>
        <sz val="12"/>
        <rFont val="標楷體"/>
        <family val="4"/>
        <charset val="136"/>
      </rPr>
      <t>財產處分收入</t>
    </r>
    <phoneticPr fontId="9" type="noConversion"/>
  </si>
  <si>
    <r>
      <t>(2)</t>
    </r>
    <r>
      <rPr>
        <sz val="12"/>
        <rFont val="標楷體"/>
        <family val="4"/>
        <charset val="136"/>
      </rPr>
      <t>租金收入</t>
    </r>
    <phoneticPr fontId="9" type="noConversion"/>
  </si>
  <si>
    <r>
      <t>(3)</t>
    </r>
    <r>
      <rPr>
        <sz val="12"/>
        <rFont val="標楷體"/>
        <family val="4"/>
        <charset val="136"/>
      </rPr>
      <t>權利金收入</t>
    </r>
    <phoneticPr fontId="9" type="noConversion"/>
  </si>
  <si>
    <t>利息收入</t>
    <phoneticPr fontId="9" type="noConversion"/>
  </si>
  <si>
    <t>投資收入</t>
    <phoneticPr fontId="9" type="noConversion"/>
  </si>
  <si>
    <t>政府撥入收入</t>
    <phoneticPr fontId="9" type="noConversion"/>
  </si>
  <si>
    <t>公庫撥入收入</t>
    <phoneticPr fontId="9" type="noConversion"/>
  </si>
  <si>
    <t>政府其他撥入收入</t>
    <phoneticPr fontId="9" type="noConversion"/>
  </si>
  <si>
    <t>其他收入</t>
    <phoneticPr fontId="9" type="noConversion"/>
  </si>
  <si>
    <t>雜項收入</t>
    <phoneticPr fontId="9" type="noConversion"/>
  </si>
  <si>
    <t>基金用途</t>
    <phoneticPr fontId="9" type="noConversion"/>
  </si>
  <si>
    <r>
      <t>1.</t>
    </r>
    <r>
      <rPr>
        <sz val="12"/>
        <rFont val="標楷體"/>
        <family val="4"/>
        <charset val="136"/>
      </rPr>
      <t>貿易推廣工作計畫</t>
    </r>
    <phoneticPr fontId="9" type="noConversion"/>
  </si>
  <si>
    <r>
      <t>2.</t>
    </r>
    <r>
      <rPr>
        <sz val="12"/>
        <rFont val="標楷體"/>
        <family val="4"/>
        <charset val="136"/>
      </rPr>
      <t>興建國家會展中心</t>
    </r>
    <r>
      <rPr>
        <sz val="12"/>
        <rFont val="Times New Roman"/>
        <family val="1"/>
      </rPr>
      <t>(</t>
    </r>
    <r>
      <rPr>
        <sz val="12"/>
        <rFont val="標楷體"/>
        <family val="4"/>
        <charset val="136"/>
      </rPr>
      <t>擴建南
  港展覽館</t>
    </r>
    <r>
      <rPr>
        <sz val="12"/>
        <rFont val="Times New Roman"/>
        <family val="1"/>
      </rPr>
      <t>)</t>
    </r>
    <r>
      <rPr>
        <sz val="12"/>
        <rFont val="標楷體"/>
        <family val="4"/>
        <charset val="136"/>
      </rPr>
      <t>計畫</t>
    </r>
    <phoneticPr fontId="9" type="noConversion"/>
  </si>
  <si>
    <r>
      <t>3.</t>
    </r>
    <r>
      <rPr>
        <sz val="12"/>
        <rFont val="標楷體"/>
        <family val="4"/>
        <charset val="136"/>
      </rPr>
      <t>能源研究發展工作計畫</t>
    </r>
    <phoneticPr fontId="9" type="noConversion"/>
  </si>
  <si>
    <r>
      <t>4.</t>
    </r>
    <r>
      <rPr>
        <sz val="12"/>
        <rFont val="標楷體"/>
        <family val="4"/>
        <charset val="136"/>
      </rPr>
      <t>政府儲油、石油開發及技術研究計畫</t>
    </r>
    <phoneticPr fontId="9" type="noConversion"/>
  </si>
  <si>
    <t>再生能源推廣計畫</t>
    <phoneticPr fontId="9" type="noConversion"/>
  </si>
  <si>
    <t>中小企業健全發展計畫</t>
    <phoneticPr fontId="9" type="noConversion"/>
  </si>
  <si>
    <r>
      <t>6.</t>
    </r>
    <r>
      <rPr>
        <sz val="12"/>
        <rFont val="標楷體"/>
        <family val="4"/>
        <charset val="136"/>
      </rPr>
      <t>一般行政管理計畫</t>
    </r>
    <phoneticPr fontId="9" type="noConversion"/>
  </si>
  <si>
    <r>
      <t>7.</t>
    </r>
    <r>
      <rPr>
        <sz val="12"/>
        <rFont val="標楷體"/>
        <family val="4"/>
        <charset val="136"/>
      </rPr>
      <t>一般建築及設備計畫</t>
    </r>
    <phoneticPr fontId="9" type="noConversion"/>
  </si>
  <si>
    <r>
      <rPr>
        <b/>
        <sz val="12"/>
        <rFont val="標楷體"/>
        <family val="4"/>
        <charset val="136"/>
      </rPr>
      <t>本期賸餘</t>
    </r>
    <r>
      <rPr>
        <b/>
        <sz val="12"/>
        <rFont val="Times New Roman"/>
        <family val="1"/>
      </rPr>
      <t>(</t>
    </r>
    <r>
      <rPr>
        <b/>
        <sz val="12"/>
        <rFont val="標楷體"/>
        <family val="4"/>
        <charset val="136"/>
      </rPr>
      <t>短絀</t>
    </r>
    <r>
      <rPr>
        <b/>
        <sz val="12"/>
        <rFont val="Times New Roman"/>
        <family val="1"/>
      </rPr>
      <t>)</t>
    </r>
    <phoneticPr fontId="9" type="noConversion"/>
  </si>
  <si>
    <t>期初基金餘額</t>
    <phoneticPr fontId="9" type="noConversion"/>
  </si>
  <si>
    <t>解繳公庫</t>
    <phoneticPr fontId="9" type="noConversion"/>
  </si>
  <si>
    <t>期末基金餘額</t>
    <phoneticPr fontId="9" type="noConversion"/>
  </si>
  <si>
    <r>
      <rPr>
        <sz val="11"/>
        <rFont val="標楷體"/>
        <family val="4"/>
        <charset val="136"/>
      </rPr>
      <t xml:space="preserve">註：
</t>
    </r>
    <r>
      <rPr>
        <sz val="11"/>
        <rFont val="Times New Roman"/>
        <family val="1"/>
      </rPr>
      <t xml:space="preserve"> 1.</t>
    </r>
    <r>
      <rPr>
        <sz val="11"/>
        <rFont val="標楷體"/>
        <family val="4"/>
        <charset val="136"/>
      </rPr>
      <t xml:space="preserve">前年度決算數為審定決算數；上年度預算數為法定預算數。
</t>
    </r>
    <r>
      <rPr>
        <sz val="11"/>
        <rFont val="Times New Roman"/>
        <family val="1"/>
      </rPr>
      <t xml:space="preserve"> 2.</t>
    </r>
    <r>
      <rPr>
        <sz val="11"/>
        <rFont val="標楷體"/>
        <family val="4"/>
        <charset val="136"/>
      </rPr>
      <t xml:space="preserve">前年度決算數細數之和與總數或略有出入，係四捨五入關係。以下各表同。
</t>
    </r>
    <phoneticPr fontId="9" type="noConversion"/>
  </si>
  <si>
    <r>
      <t>基金來源</t>
    </r>
    <r>
      <rPr>
        <sz val="18"/>
        <rFont val="新細明體"/>
        <family val="1"/>
        <charset val="136"/>
      </rPr>
      <t>、</t>
    </r>
    <r>
      <rPr>
        <sz val="18"/>
        <rFont val="標楷體"/>
        <family val="4"/>
        <charset val="136"/>
      </rPr>
      <t>用途及餘絀預計表</t>
    </r>
    <phoneticPr fontId="5" type="noConversion"/>
  </si>
  <si>
    <t>經濟部能源署</t>
    <phoneticPr fontId="5" type="noConversion"/>
  </si>
  <si>
    <t>再生能源發展基金</t>
    <phoneticPr fontId="5" type="noConversion"/>
  </si>
  <si>
    <t>現金流量預計表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</si>
  <si>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</si>
  <si>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t>單位：新台幣千元</t>
    <phoneticPr fontId="9" type="noConversion"/>
  </si>
  <si>
    <t>項　　　　　　　目</t>
    <phoneticPr fontId="5" type="noConversion"/>
  </si>
  <si>
    <t>預算數</t>
    <phoneticPr fontId="5" type="noConversion"/>
  </si>
  <si>
    <t>說明</t>
    <phoneticPr fontId="5" type="noConversion"/>
  </si>
  <si>
    <t>業務活動之現金流量</t>
    <phoneticPr fontId="5" type="noConversion"/>
  </si>
  <si>
    <r>
      <rPr>
        <sz val="12"/>
        <rFont val="標楷體"/>
        <family val="4"/>
        <charset val="136"/>
      </rPr>
      <t>本期賸餘</t>
    </r>
    <r>
      <rPr>
        <sz val="12"/>
        <rFont val="Times New Roman"/>
        <family val="1"/>
      </rPr>
      <t>(</t>
    </r>
    <r>
      <rPr>
        <sz val="12"/>
        <rFont val="標楷體"/>
        <family val="4"/>
        <charset val="136"/>
      </rPr>
      <t>短絀</t>
    </r>
    <r>
      <rPr>
        <sz val="12"/>
        <rFont val="Times New Roman"/>
        <family val="1"/>
      </rPr>
      <t>)</t>
    </r>
    <phoneticPr fontId="5" type="noConversion"/>
  </si>
  <si>
    <t>調整非現金項目</t>
    <phoneticPr fontId="5" type="noConversion"/>
  </si>
  <si>
    <r>
      <t xml:space="preserve">  1.</t>
    </r>
    <r>
      <rPr>
        <sz val="12"/>
        <rFont val="標楷體"/>
        <family val="4"/>
        <charset val="136"/>
      </rPr>
      <t>提存呆帳</t>
    </r>
    <phoneticPr fontId="5" type="noConversion"/>
  </si>
  <si>
    <r>
      <t xml:space="preserve">  2.</t>
    </r>
    <r>
      <rPr>
        <sz val="12"/>
        <rFont val="標楷體"/>
        <family val="4"/>
        <charset val="136"/>
      </rPr>
      <t>流動資產淨減</t>
    </r>
    <r>
      <rPr>
        <sz val="12"/>
        <rFont val="Times New Roman"/>
        <family val="1"/>
      </rPr>
      <t>(</t>
    </r>
    <r>
      <rPr>
        <sz val="12"/>
        <rFont val="標楷體"/>
        <family val="4"/>
        <charset val="136"/>
      </rPr>
      <t>淨增</t>
    </r>
    <r>
      <rPr>
        <sz val="12"/>
        <rFont val="Times New Roman"/>
        <family val="1"/>
      </rPr>
      <t>)</t>
    </r>
    <phoneticPr fontId="5" type="noConversion"/>
  </si>
  <si>
    <r>
      <t xml:space="preserve">  3.</t>
    </r>
    <r>
      <rPr>
        <sz val="12"/>
        <rFont val="標楷體"/>
        <family val="4"/>
        <charset val="136"/>
      </rPr>
      <t>流動負債淨增</t>
    </r>
    <r>
      <rPr>
        <sz val="12"/>
        <rFont val="Times New Roman"/>
        <family val="1"/>
      </rPr>
      <t>(</t>
    </r>
    <r>
      <rPr>
        <sz val="12"/>
        <rFont val="標楷體"/>
        <family val="4"/>
        <charset val="136"/>
      </rPr>
      <t>淨減</t>
    </r>
    <r>
      <rPr>
        <sz val="12"/>
        <rFont val="Times New Roman"/>
        <family val="1"/>
      </rPr>
      <t>)</t>
    </r>
    <phoneticPr fontId="5" type="noConversion"/>
  </si>
  <si>
    <r>
      <rPr>
        <sz val="12"/>
        <rFont val="標楷體"/>
        <family val="4"/>
        <charset val="136"/>
      </rPr>
      <t>業務活動之淨現金流入</t>
    </r>
    <r>
      <rPr>
        <sz val="12"/>
        <rFont val="Times New Roman"/>
        <family val="1"/>
      </rPr>
      <t>(</t>
    </r>
    <r>
      <rPr>
        <sz val="12"/>
        <rFont val="標楷體"/>
        <family val="4"/>
        <charset val="136"/>
      </rPr>
      <t>流出</t>
    </r>
    <r>
      <rPr>
        <sz val="12"/>
        <rFont val="Times New Roman"/>
        <family val="1"/>
      </rPr>
      <t>)</t>
    </r>
    <phoneticPr fontId="5" type="noConversion"/>
  </si>
  <si>
    <t>其他活動之現金流量</t>
    <phoneticPr fontId="5" type="noConversion"/>
  </si>
  <si>
    <t>減少短期投資及短期貸墊款</t>
    <phoneticPr fontId="5" type="noConversion"/>
  </si>
  <si>
    <t>減少投資、長期應收款項、貸墊款及準備金</t>
    <phoneticPr fontId="5" type="noConversion"/>
  </si>
  <si>
    <t>減少其他資產</t>
    <phoneticPr fontId="5" type="noConversion"/>
  </si>
  <si>
    <t>增加短期債務及其他負債</t>
    <phoneticPr fontId="5" type="noConversion"/>
  </si>
  <si>
    <t>其他項目之現金流入</t>
    <phoneticPr fontId="5" type="noConversion"/>
  </si>
  <si>
    <t>增加短期投資及短期貸墊款</t>
    <phoneticPr fontId="5" type="noConversion"/>
  </si>
  <si>
    <t>增加投資、長期應收款項、貸墊款及準備金</t>
    <phoneticPr fontId="5" type="noConversion"/>
  </si>
  <si>
    <t>增加其他資產</t>
    <phoneticPr fontId="5" type="noConversion"/>
  </si>
  <si>
    <t>減少短期債務及其他負債</t>
    <phoneticPr fontId="5" type="noConversion"/>
  </si>
  <si>
    <t>其他項目之現金流出</t>
    <phoneticPr fontId="5" type="noConversion"/>
  </si>
  <si>
    <r>
      <rPr>
        <sz val="12"/>
        <rFont val="標楷體"/>
        <family val="4"/>
        <charset val="136"/>
      </rPr>
      <t>其他活動之淨現金流入</t>
    </r>
    <r>
      <rPr>
        <sz val="12"/>
        <rFont val="Times New Roman"/>
        <family val="1"/>
      </rPr>
      <t>(</t>
    </r>
    <r>
      <rPr>
        <sz val="12"/>
        <rFont val="標楷體"/>
        <family val="4"/>
        <charset val="136"/>
      </rPr>
      <t>流出</t>
    </r>
    <r>
      <rPr>
        <sz val="12"/>
        <rFont val="Times New Roman"/>
        <family val="1"/>
      </rPr>
      <t>)</t>
    </r>
    <phoneticPr fontId="5" type="noConversion"/>
  </si>
  <si>
    <r>
      <t>現金及約當現金之淨增</t>
    </r>
    <r>
      <rPr>
        <sz val="12"/>
        <rFont val="Times New Roman"/>
        <family val="1"/>
      </rPr>
      <t>(</t>
    </r>
    <r>
      <rPr>
        <sz val="12"/>
        <rFont val="標楷體"/>
        <family val="4"/>
        <charset val="136"/>
      </rPr>
      <t>淨減</t>
    </r>
    <r>
      <rPr>
        <sz val="12"/>
        <rFont val="Times New Roman"/>
        <family val="1"/>
      </rPr>
      <t>)</t>
    </r>
    <phoneticPr fontId="5" type="noConversion"/>
  </si>
  <si>
    <t>期初現金及約當現金</t>
    <phoneticPr fontId="5" type="noConversion"/>
  </si>
  <si>
    <t>期末現金及約當現金</t>
    <phoneticPr fontId="5" type="noConversion"/>
  </si>
  <si>
    <t>經濟部能源署</t>
    <phoneticPr fontId="16" type="noConversion"/>
  </si>
  <si>
    <r>
      <rPr>
        <u/>
        <sz val="18"/>
        <rFont val="標楷體"/>
        <family val="4"/>
        <charset val="136"/>
      </rPr>
      <t>再生能源發展基金</t>
    </r>
    <phoneticPr fontId="16" type="noConversion"/>
  </si>
  <si>
    <r>
      <rPr>
        <sz val="18"/>
        <rFont val="標楷體"/>
        <family val="4"/>
        <charset val="136"/>
      </rPr>
      <t>基金來源明細表</t>
    </r>
  </si>
  <si>
    <r>
      <rPr>
        <sz val="12"/>
        <rFont val="標楷體"/>
        <family val="4"/>
        <charset val="136"/>
      </rPr>
      <t>中華民國</t>
    </r>
    <r>
      <rPr>
        <sz val="12"/>
        <rFont val="Times New Roman"/>
        <family val="1"/>
      </rPr>
      <t>113</t>
    </r>
    <r>
      <rPr>
        <sz val="12"/>
        <rFont val="標楷體"/>
        <family val="4"/>
        <charset val="136"/>
      </rPr>
      <t>年度</t>
    </r>
    <phoneticPr fontId="16" type="noConversion"/>
  </si>
  <si>
    <t xml:space="preserve">                                                       </t>
    <phoneticPr fontId="16" type="noConversion"/>
  </si>
  <si>
    <r>
      <rPr>
        <sz val="12"/>
        <rFont val="標楷體"/>
        <family val="4"/>
        <charset val="136"/>
      </rPr>
      <t>單位：新臺幣千元</t>
    </r>
    <phoneticPr fontId="16" type="noConversion"/>
  </si>
  <si>
    <t>科目及業務項目</t>
  </si>
  <si>
    <r>
      <rPr>
        <sz val="12"/>
        <rFont val="標楷體"/>
        <family val="4"/>
        <charset val="136"/>
      </rPr>
      <t>單位</t>
    </r>
  </si>
  <si>
    <r>
      <rPr>
        <sz val="12"/>
        <rFont val="標楷體"/>
        <family val="4"/>
        <charset val="136"/>
      </rPr>
      <t>預</t>
    </r>
    <r>
      <rPr>
        <sz val="12"/>
        <rFont val="Times New Roman"/>
        <family val="1"/>
      </rPr>
      <t xml:space="preserve">        </t>
    </r>
    <r>
      <rPr>
        <sz val="12"/>
        <rFont val="標楷體"/>
        <family val="4"/>
        <charset val="136"/>
      </rPr>
      <t>算</t>
    </r>
    <r>
      <rPr>
        <sz val="12"/>
        <rFont val="Times New Roman"/>
        <family val="1"/>
      </rPr>
      <t xml:space="preserve">        </t>
    </r>
    <r>
      <rPr>
        <sz val="12"/>
        <rFont val="標楷體"/>
        <family val="4"/>
        <charset val="136"/>
      </rPr>
      <t>數</t>
    </r>
    <phoneticPr fontId="16" type="noConversion"/>
  </si>
  <si>
    <r>
      <rPr>
        <sz val="12"/>
        <rFont val="標楷體"/>
        <family val="4"/>
        <charset val="136"/>
      </rPr>
      <t>說</t>
    </r>
    <r>
      <rPr>
        <sz val="12"/>
        <rFont val="Times New Roman"/>
        <family val="1"/>
      </rPr>
      <t xml:space="preserve">            </t>
    </r>
    <r>
      <rPr>
        <sz val="12"/>
        <rFont val="標楷體"/>
        <family val="4"/>
        <charset val="136"/>
      </rPr>
      <t>明</t>
    </r>
    <phoneticPr fontId="16" type="noConversion"/>
  </si>
  <si>
    <r>
      <rPr>
        <sz val="12"/>
        <rFont val="標楷體"/>
        <family val="4"/>
        <charset val="136"/>
      </rPr>
      <t>數量</t>
    </r>
  </si>
  <si>
    <r>
      <rPr>
        <sz val="12"/>
        <rFont val="標楷體"/>
        <family val="4"/>
        <charset val="136"/>
      </rPr>
      <t>利</t>
    </r>
    <r>
      <rPr>
        <sz val="12"/>
        <rFont val="Times New Roman"/>
        <family val="1"/>
      </rPr>
      <t>(</t>
    </r>
    <r>
      <rPr>
        <sz val="12"/>
        <rFont val="標楷體"/>
        <family val="4"/>
        <charset val="136"/>
      </rPr>
      <t>費</t>
    </r>
    <r>
      <rPr>
        <sz val="12"/>
        <rFont val="Times New Roman"/>
        <family val="1"/>
      </rPr>
      <t>)</t>
    </r>
    <r>
      <rPr>
        <sz val="12"/>
        <rFont val="標楷體"/>
        <family val="4"/>
        <charset val="136"/>
      </rPr>
      <t>率</t>
    </r>
    <phoneticPr fontId="9" type="noConversion"/>
  </si>
  <si>
    <r>
      <rPr>
        <sz val="12"/>
        <rFont val="標楷體"/>
        <family val="4"/>
        <charset val="136"/>
      </rPr>
      <t>金</t>
    </r>
    <r>
      <rPr>
        <sz val="12"/>
        <rFont val="Times New Roman"/>
        <family val="1"/>
      </rPr>
      <t xml:space="preserve">    </t>
    </r>
    <r>
      <rPr>
        <sz val="12"/>
        <rFont val="標楷體"/>
        <family val="4"/>
        <charset val="136"/>
      </rPr>
      <t>額</t>
    </r>
    <phoneticPr fontId="16" type="noConversion"/>
  </si>
  <si>
    <r>
      <t>(</t>
    </r>
    <r>
      <rPr>
        <sz val="12"/>
        <rFont val="標楷體"/>
        <family val="4"/>
        <charset val="136"/>
      </rPr>
      <t>業務量</t>
    </r>
    <r>
      <rPr>
        <sz val="12"/>
        <rFont val="Times New Roman"/>
        <family val="1"/>
      </rPr>
      <t>)</t>
    </r>
  </si>
  <si>
    <t xml:space="preserve">    </t>
  </si>
  <si>
    <t>再生能源發展收入</t>
    <phoneticPr fontId="9" type="noConversion"/>
  </si>
  <si>
    <t xml:space="preserve"> </t>
  </si>
  <si>
    <t>一、</t>
    <phoneticPr fontId="9" type="noConversion"/>
  </si>
  <si>
    <r>
      <rPr>
        <sz val="12"/>
        <rFont val="標楷體"/>
        <family val="4"/>
        <charset val="136"/>
      </rPr>
      <t>依再生能源發展條例第</t>
    </r>
    <r>
      <rPr>
        <sz val="12"/>
        <rFont val="Times New Roman"/>
        <family val="1"/>
      </rPr>
      <t>7</t>
    </r>
    <r>
      <rPr>
        <sz val="12"/>
        <rFont val="標楷體"/>
        <family val="4"/>
        <charset val="136"/>
      </rPr>
      <t>條規定，向台電公司及達一定裝置容量以上自用發電設備設置者，分別對其非再生能源之售電量及自用電量收取再生能源發展之收入</t>
    </r>
    <r>
      <rPr>
        <sz val="12"/>
        <rFont val="Times New Roman"/>
        <family val="1"/>
      </rPr>
      <t>125,622</t>
    </r>
    <r>
      <rPr>
        <sz val="12"/>
        <rFont val="標楷體"/>
        <family val="4"/>
        <charset val="136"/>
      </rPr>
      <t>千元。</t>
    </r>
    <phoneticPr fontId="9" type="noConversion"/>
  </si>
  <si>
    <t>二、</t>
    <phoneticPr fontId="9" type="noConversion"/>
  </si>
  <si>
    <r>
      <rPr>
        <sz val="12"/>
        <rFont val="標楷體"/>
        <family val="4"/>
        <charset val="136"/>
      </rPr>
      <t>依再生能源發電設備設置管理辦法第</t>
    </r>
    <r>
      <rPr>
        <sz val="12"/>
        <rFont val="Times New Roman"/>
        <family val="1"/>
      </rPr>
      <t>17</t>
    </r>
    <r>
      <rPr>
        <sz val="12"/>
        <rFont val="標楷體"/>
        <family val="4"/>
        <charset val="136"/>
      </rPr>
      <t>條規定，向太陽光電發電設備設置者，對其設置完成之裝置容量收取太陽光電模組回收處理之收入</t>
    </r>
    <r>
      <rPr>
        <sz val="12"/>
        <rFont val="Times New Roman"/>
        <family val="1"/>
      </rPr>
      <t>400,000</t>
    </r>
    <r>
      <rPr>
        <sz val="12"/>
        <rFont val="標楷體"/>
        <family val="4"/>
        <charset val="136"/>
      </rPr>
      <t>千元。</t>
    </r>
    <phoneticPr fontId="9" type="noConversion"/>
  </si>
  <si>
    <t>三、</t>
    <phoneticPr fontId="9" type="noConversion"/>
  </si>
  <si>
    <r>
      <rPr>
        <sz val="12"/>
        <rFont val="標楷體"/>
        <family val="4"/>
        <charset val="136"/>
      </rPr>
      <t>依再生能源發電設備設置管理辦法第</t>
    </r>
    <r>
      <rPr>
        <sz val="12"/>
        <rFont val="Times New Roman"/>
        <family val="1"/>
      </rPr>
      <t>17</t>
    </r>
    <r>
      <rPr>
        <sz val="12"/>
        <rFont val="標楷體"/>
        <family val="4"/>
        <charset val="136"/>
      </rPr>
      <t>條之</t>
    </r>
    <r>
      <rPr>
        <sz val="12"/>
        <rFont val="Times New Roman"/>
        <family val="1"/>
      </rPr>
      <t>1</t>
    </r>
    <r>
      <rPr>
        <sz val="12"/>
        <rFont val="標楷體"/>
        <family val="4"/>
        <charset val="136"/>
      </rPr>
      <t>規定，向太陽光電發電設備結合漁業經營設置者，對其售電或發電度數收取太陽光電結合漁業環境友善維護之收入</t>
    </r>
    <r>
      <rPr>
        <sz val="12"/>
        <rFont val="Times New Roman"/>
        <family val="1"/>
      </rPr>
      <t>79,440</t>
    </r>
    <r>
      <rPr>
        <sz val="12"/>
        <rFont val="標楷體"/>
        <family val="4"/>
        <charset val="136"/>
      </rPr>
      <t>千元。</t>
    </r>
    <phoneticPr fontId="9" type="noConversion"/>
  </si>
  <si>
    <t>財產收入</t>
    <phoneticPr fontId="9" type="noConversion"/>
  </si>
  <si>
    <t>利息收入</t>
    <phoneticPr fontId="9" type="noConversion"/>
  </si>
  <si>
    <t>金融機構存款利息收入。</t>
    <phoneticPr fontId="9" type="noConversion"/>
  </si>
  <si>
    <t>其他收入</t>
    <phoneticPr fontId="9" type="noConversion"/>
  </si>
  <si>
    <t>業者折抵返還風力發電離岸系統示範獎勵費用、委辦計畫逾期違約金收入及嘉義縣鹽業用地土地年租金分收款等。</t>
    <phoneticPr fontId="9" type="noConversion"/>
  </si>
  <si>
    <r>
      <rPr>
        <b/>
        <sz val="12"/>
        <rFont val="標楷體"/>
        <family val="4"/>
        <charset val="136"/>
      </rPr>
      <t>總</t>
    </r>
    <r>
      <rPr>
        <b/>
        <sz val="12"/>
        <rFont val="Times New Roman"/>
        <family val="1"/>
      </rPr>
      <t xml:space="preserve">       </t>
    </r>
    <r>
      <rPr>
        <b/>
        <sz val="12"/>
        <rFont val="標楷體"/>
        <family val="4"/>
        <charset val="136"/>
      </rPr>
      <t>計</t>
    </r>
    <phoneticPr fontId="9" type="noConversion"/>
  </si>
  <si>
    <t>經濟部能源署</t>
    <phoneticPr fontId="9" type="noConversion"/>
  </si>
  <si>
    <t>再生能源發展基金</t>
    <phoneticPr fontId="16" type="noConversion"/>
  </si>
  <si>
    <t>基金用途明細表</t>
  </si>
  <si>
    <r>
      <t>中華民國</t>
    </r>
    <r>
      <rPr>
        <sz val="12"/>
        <rFont val="Times New Roman"/>
        <family val="1"/>
      </rPr>
      <t>113</t>
    </r>
    <r>
      <rPr>
        <sz val="12"/>
        <rFont val="標楷體"/>
        <family val="4"/>
        <charset val="136"/>
      </rPr>
      <t>年度</t>
    </r>
    <phoneticPr fontId="16" type="noConversion"/>
  </si>
  <si>
    <t>單位：新臺幣千元</t>
    <phoneticPr fontId="16" type="noConversion"/>
  </si>
  <si>
    <r>
      <t>前年度</t>
    </r>
    <r>
      <rPr>
        <sz val="12"/>
        <rFont val="標楷體"/>
        <family val="4"/>
        <charset val="136"/>
      </rPr>
      <t xml:space="preserve">
決算數</t>
    </r>
    <phoneticPr fontId="16" type="noConversion"/>
  </si>
  <si>
    <t>業務計畫及
用途別科目</t>
    <phoneticPr fontId="9" type="noConversion"/>
  </si>
  <si>
    <r>
      <t>本年度</t>
    </r>
    <r>
      <rPr>
        <sz val="12"/>
        <rFont val="Times New Roman"/>
        <family val="1"/>
      </rPr>
      <t xml:space="preserve">                </t>
    </r>
    <r>
      <rPr>
        <sz val="12"/>
        <rFont val="標楷體"/>
        <family val="4"/>
        <charset val="136"/>
      </rPr>
      <t>預算數</t>
    </r>
    <phoneticPr fontId="16" type="noConversion"/>
  </si>
  <si>
    <r>
      <t>上年度</t>
    </r>
    <r>
      <rPr>
        <sz val="12"/>
        <rFont val="Times New Roman"/>
        <family val="1"/>
      </rPr>
      <t xml:space="preserve">            </t>
    </r>
    <r>
      <rPr>
        <sz val="12"/>
        <rFont val="標楷體"/>
        <family val="4"/>
        <charset val="136"/>
      </rPr>
      <t>預算數</t>
    </r>
    <phoneticPr fontId="16" type="noConversion"/>
  </si>
  <si>
    <t>計  畫  內  容  說  明</t>
  </si>
  <si>
    <t xml:space="preserve">一、再生能源推廣
    計畫   </t>
    <phoneticPr fontId="9" type="noConversion"/>
  </si>
  <si>
    <t>辦理再生能源推廣費用。</t>
    <phoneticPr fontId="9" type="noConversion"/>
  </si>
  <si>
    <t>t</t>
  </si>
  <si>
    <r>
      <t xml:space="preserve">  (</t>
    </r>
    <r>
      <rPr>
        <sz val="12"/>
        <rFont val="標楷體"/>
        <family val="4"/>
        <charset val="136"/>
      </rPr>
      <t>一</t>
    </r>
    <r>
      <rPr>
        <sz val="12"/>
        <rFont val="Times New Roman"/>
        <family val="1"/>
      </rPr>
      <t>)</t>
    </r>
    <r>
      <rPr>
        <sz val="12"/>
        <rFont val="標楷體"/>
        <family val="4"/>
        <charset val="136"/>
      </rPr>
      <t>服務費用</t>
    </r>
    <phoneticPr fontId="5" type="noConversion"/>
  </si>
  <si>
    <t/>
  </si>
  <si>
    <r>
      <t xml:space="preserve">         1.</t>
    </r>
    <r>
      <rPr>
        <sz val="12"/>
        <rFont val="標楷體"/>
        <family val="4"/>
        <charset val="136"/>
      </rPr>
      <t>印刷裝訂及
      公告費</t>
    </r>
    <phoneticPr fontId="9" type="noConversion"/>
  </si>
  <si>
    <r>
      <rPr>
        <sz val="12"/>
        <rFont val="標楷體"/>
        <family val="4"/>
        <charset val="136"/>
      </rPr>
      <t>　　</t>
    </r>
    <r>
      <rPr>
        <sz val="12"/>
        <rFont val="Times New Roman"/>
        <family val="1"/>
      </rPr>
      <t>1.</t>
    </r>
    <r>
      <rPr>
        <sz val="12"/>
        <rFont val="標楷體"/>
        <family val="4"/>
        <charset val="136"/>
      </rPr>
      <t>專業服務費</t>
    </r>
    <phoneticPr fontId="5" type="noConversion"/>
  </si>
  <si>
    <r>
      <rPr>
        <sz val="12"/>
        <rFont val="標楷體"/>
        <family val="4"/>
        <charset val="136"/>
      </rPr>
      <t>委託調查研究費</t>
    </r>
    <r>
      <rPr>
        <sz val="12"/>
        <rFont val="Times New Roman"/>
        <family val="1"/>
      </rPr>
      <t>28,000</t>
    </r>
    <r>
      <rPr>
        <sz val="12"/>
        <rFont val="標楷體"/>
        <family val="4"/>
        <charset val="136"/>
      </rPr>
      <t>千元：再生能源發展策略、躉購及基金費率研析計畫</t>
    </r>
    <r>
      <rPr>
        <sz val="12"/>
        <rFont val="Times New Roman"/>
        <family val="1"/>
      </rPr>
      <t>28,000</t>
    </r>
    <r>
      <rPr>
        <sz val="12"/>
        <rFont val="標楷體"/>
        <family val="4"/>
        <charset val="136"/>
      </rPr>
      <t>千元。</t>
    </r>
    <phoneticPr fontId="9" type="noConversion"/>
  </si>
  <si>
    <r>
      <rPr>
        <sz val="12"/>
        <rFont val="標楷體"/>
        <family val="4"/>
        <charset val="136"/>
      </rPr>
      <t>其他專業服務費</t>
    </r>
    <r>
      <rPr>
        <sz val="12"/>
        <rFont val="Times New Roman"/>
        <family val="1"/>
      </rPr>
      <t>58,075</t>
    </r>
    <r>
      <rPr>
        <sz val="12"/>
        <rFont val="標楷體"/>
        <family val="4"/>
        <charset val="136"/>
      </rPr>
      <t>千元：</t>
    </r>
    <phoneticPr fontId="9" type="noConversion"/>
  </si>
  <si>
    <r>
      <t xml:space="preserve"> (</t>
    </r>
    <r>
      <rPr>
        <sz val="12"/>
        <rFont val="標楷體"/>
        <family val="4"/>
        <charset val="136"/>
      </rPr>
      <t>一</t>
    </r>
    <r>
      <rPr>
        <sz val="12"/>
        <rFont val="Times New Roman"/>
        <family val="1"/>
      </rPr>
      <t>)</t>
    </r>
    <phoneticPr fontId="9" type="noConversion"/>
  </si>
  <si>
    <r>
      <rPr>
        <sz val="12"/>
        <rFont val="標楷體"/>
        <family val="4"/>
        <charset val="136"/>
      </rPr>
      <t>再生能源發電設備認定及查核作業計畫</t>
    </r>
    <r>
      <rPr>
        <sz val="12"/>
        <rFont val="Times New Roman"/>
        <family val="1"/>
      </rPr>
      <t>20,000</t>
    </r>
    <r>
      <rPr>
        <sz val="12"/>
        <rFont val="標楷體"/>
        <family val="4"/>
        <charset val="136"/>
      </rPr>
      <t>千元。</t>
    </r>
    <phoneticPr fontId="9" type="noConversion"/>
  </si>
  <si>
    <r>
      <t xml:space="preserve"> (</t>
    </r>
    <r>
      <rPr>
        <sz val="12"/>
        <rFont val="標楷體"/>
        <family val="4"/>
        <charset val="136"/>
      </rPr>
      <t>二</t>
    </r>
    <r>
      <rPr>
        <sz val="12"/>
        <rFont val="Times New Roman"/>
        <family val="1"/>
      </rPr>
      <t>)</t>
    </r>
    <phoneticPr fontId="9" type="noConversion"/>
  </si>
  <si>
    <r>
      <rPr>
        <sz val="12"/>
        <rFont val="標楷體"/>
        <family val="4"/>
        <charset val="136"/>
      </rPr>
      <t>電力用戶設置再生能源發電設備之查核、輔導與政策規劃計畫</t>
    </r>
    <r>
      <rPr>
        <sz val="12"/>
        <rFont val="Times New Roman"/>
        <family val="1"/>
      </rPr>
      <t>20,000</t>
    </r>
    <r>
      <rPr>
        <sz val="12"/>
        <rFont val="標楷體"/>
        <family val="4"/>
        <charset val="136"/>
      </rPr>
      <t>千元。</t>
    </r>
    <phoneticPr fontId="9" type="noConversion"/>
  </si>
  <si>
    <r>
      <t xml:space="preserve"> (</t>
    </r>
    <r>
      <rPr>
        <sz val="12"/>
        <rFont val="標楷體"/>
        <family val="4"/>
        <charset val="136"/>
      </rPr>
      <t>三</t>
    </r>
    <r>
      <rPr>
        <sz val="12"/>
        <rFont val="Times New Roman"/>
        <family val="1"/>
      </rPr>
      <t>)</t>
    </r>
    <phoneticPr fontId="9" type="noConversion"/>
  </si>
  <si>
    <r>
      <rPr>
        <sz val="12"/>
        <rFont val="標楷體"/>
        <family val="4"/>
        <charset val="136"/>
      </rPr>
      <t>太陽光電申設流程優化及模組回收費收支管理計畫</t>
    </r>
    <r>
      <rPr>
        <sz val="12"/>
        <rFont val="Times New Roman"/>
        <family val="1"/>
      </rPr>
      <t>18,075</t>
    </r>
    <r>
      <rPr>
        <sz val="12"/>
        <rFont val="標楷體"/>
        <family val="4"/>
        <charset val="136"/>
      </rPr>
      <t>千元。</t>
    </r>
    <phoneticPr fontId="9" type="noConversion"/>
  </si>
  <si>
    <r>
      <t xml:space="preserve">       2.</t>
    </r>
    <r>
      <rPr>
        <sz val="12"/>
        <rFont val="標楷體"/>
        <family val="4"/>
        <charset val="136"/>
      </rPr>
      <t xml:space="preserve">媒體政策及
</t>
    </r>
    <r>
      <rPr>
        <sz val="12"/>
        <rFont val="Times New Roman"/>
        <family val="1"/>
      </rPr>
      <t xml:space="preserve">          </t>
    </r>
    <r>
      <rPr>
        <sz val="12"/>
        <rFont val="標楷體"/>
        <family val="4"/>
        <charset val="136"/>
      </rPr>
      <t>業務宣導費</t>
    </r>
    <phoneticPr fontId="5" type="noConversion"/>
  </si>
  <si>
    <r>
      <rPr>
        <sz val="12"/>
        <rFont val="標楷體"/>
        <family val="4"/>
        <charset val="136"/>
      </rPr>
      <t>媒體政策及業務宣導費</t>
    </r>
    <r>
      <rPr>
        <sz val="12"/>
        <rFont val="Times New Roman"/>
        <family val="1"/>
      </rPr>
      <t>900</t>
    </r>
    <r>
      <rPr>
        <sz val="12"/>
        <rFont val="標楷體"/>
        <family val="4"/>
        <charset val="136"/>
      </rPr>
      <t>千元：透過平面、廣播、網路（含社群媒體）及電視媒體，辦理合作社及社區公開募集設置再生能源公民電廠示範獎勵推廣作業等經費，詳如媒體政策及業務宣導費彙計表。</t>
    </r>
    <phoneticPr fontId="9" type="noConversion"/>
  </si>
  <si>
    <r>
      <t xml:space="preserve">       3.</t>
    </r>
    <r>
      <rPr>
        <sz val="12"/>
        <rFont val="標楷體"/>
        <family val="4"/>
        <charset val="136"/>
      </rPr>
      <t>推展費</t>
    </r>
    <phoneticPr fontId="5" type="noConversion"/>
  </si>
  <si>
    <r>
      <rPr>
        <sz val="12"/>
        <rFont val="標楷體"/>
        <family val="4"/>
        <charset val="136"/>
      </rPr>
      <t>推展費</t>
    </r>
    <r>
      <rPr>
        <sz val="12"/>
        <rFont val="Times New Roman"/>
        <family val="1"/>
      </rPr>
      <t>5,100</t>
    </r>
    <r>
      <rPr>
        <sz val="12"/>
        <rFont val="標楷體"/>
        <family val="4"/>
        <charset val="136"/>
      </rPr>
      <t>千元：非屬媒體政策及業務宣導之合作社及社區公開募集設置再生能源公民電廠示範獎勵宣導經費。</t>
    </r>
    <phoneticPr fontId="9" type="noConversion"/>
  </si>
  <si>
    <r>
      <t xml:space="preserve">    (</t>
    </r>
    <r>
      <rPr>
        <sz val="12"/>
        <rFont val="標楷體"/>
        <family val="4"/>
        <charset val="136"/>
      </rPr>
      <t>二</t>
    </r>
    <r>
      <rPr>
        <sz val="12"/>
        <rFont val="Times New Roman"/>
        <family val="1"/>
      </rPr>
      <t>)</t>
    </r>
    <r>
      <rPr>
        <sz val="12"/>
        <rFont val="標楷體"/>
        <family val="4"/>
        <charset val="136"/>
      </rPr>
      <t xml:space="preserve">材料及用品
</t>
    </r>
    <r>
      <rPr>
        <sz val="12"/>
        <rFont val="Times New Roman"/>
        <family val="1"/>
      </rPr>
      <t xml:space="preserve">          </t>
    </r>
    <r>
      <rPr>
        <sz val="12"/>
        <rFont val="標楷體"/>
        <family val="4"/>
        <charset val="136"/>
      </rPr>
      <t>費</t>
    </r>
    <phoneticPr fontId="5" type="noConversion"/>
  </si>
  <si>
    <r>
      <t xml:space="preserve">        1.</t>
    </r>
    <r>
      <rPr>
        <sz val="12"/>
        <rFont val="標楷體"/>
        <family val="4"/>
        <charset val="136"/>
      </rPr>
      <t>用品消耗</t>
    </r>
    <phoneticPr fontId="5" type="noConversion"/>
  </si>
  <si>
    <r>
      <t xml:space="preserve">    (</t>
    </r>
    <r>
      <rPr>
        <sz val="12"/>
        <rFont val="標楷體"/>
        <family val="4"/>
        <charset val="136"/>
      </rPr>
      <t>三</t>
    </r>
    <r>
      <rPr>
        <sz val="12"/>
        <rFont val="Times New Roman"/>
        <family val="1"/>
      </rPr>
      <t>)</t>
    </r>
    <r>
      <rPr>
        <sz val="12"/>
        <rFont val="標楷體"/>
        <family val="4"/>
        <charset val="136"/>
      </rPr>
      <t xml:space="preserve">會費、捐助、
</t>
    </r>
    <r>
      <rPr>
        <sz val="12"/>
        <rFont val="Times New Roman"/>
        <family val="1"/>
      </rPr>
      <t xml:space="preserve">           </t>
    </r>
    <r>
      <rPr>
        <sz val="12"/>
        <rFont val="標楷體"/>
        <family val="4"/>
        <charset val="136"/>
      </rPr>
      <t xml:space="preserve">補助、分攤、
</t>
    </r>
    <r>
      <rPr>
        <sz val="12"/>
        <rFont val="Times New Roman"/>
        <family val="1"/>
      </rPr>
      <t xml:space="preserve">           </t>
    </r>
    <r>
      <rPr>
        <sz val="12"/>
        <rFont val="標楷體"/>
        <family val="4"/>
        <charset val="136"/>
      </rPr>
      <t xml:space="preserve">照護、救濟與
</t>
    </r>
    <r>
      <rPr>
        <sz val="12"/>
        <rFont val="Times New Roman"/>
        <family val="1"/>
      </rPr>
      <t xml:space="preserve">          </t>
    </r>
    <r>
      <rPr>
        <sz val="12"/>
        <rFont val="標楷體"/>
        <family val="4"/>
        <charset val="136"/>
      </rPr>
      <t>交流活動費</t>
    </r>
    <phoneticPr fontId="5" type="noConversion"/>
  </si>
  <si>
    <r>
      <t xml:space="preserve">        1.</t>
    </r>
    <r>
      <rPr>
        <sz val="12"/>
        <rFont val="標楷體"/>
        <family val="4"/>
        <charset val="136"/>
      </rPr>
      <t xml:space="preserve">捐助、補助
</t>
    </r>
    <r>
      <rPr>
        <sz val="12"/>
        <rFont val="Times New Roman"/>
        <family val="1"/>
      </rPr>
      <t xml:space="preserve">           </t>
    </r>
    <r>
      <rPr>
        <sz val="12"/>
        <rFont val="標楷體"/>
        <family val="4"/>
        <charset val="136"/>
      </rPr>
      <t>與獎助</t>
    </r>
    <phoneticPr fontId="5" type="noConversion"/>
  </si>
  <si>
    <r>
      <rPr>
        <sz val="12"/>
        <rFont val="標楷體"/>
        <family val="4"/>
        <charset val="136"/>
      </rPr>
      <t>補（協）助政府機關（構）</t>
    </r>
    <r>
      <rPr>
        <sz val="12"/>
        <rFont val="Times New Roman"/>
        <family val="1"/>
      </rPr>
      <t>293,650</t>
    </r>
    <r>
      <rPr>
        <sz val="12"/>
        <rFont val="標楷體"/>
        <family val="4"/>
        <charset val="136"/>
      </rPr>
      <t>千元：</t>
    </r>
    <phoneticPr fontId="9" type="noConversion"/>
  </si>
  <si>
    <r>
      <rPr>
        <sz val="12"/>
        <rFont val="標楷體"/>
        <family val="4"/>
        <charset val="136"/>
      </rPr>
      <t>再生能源示範補助及推廣利用</t>
    </r>
    <r>
      <rPr>
        <sz val="12"/>
        <rFont val="Times New Roman"/>
        <family val="1"/>
      </rPr>
      <t>108,650</t>
    </r>
    <r>
      <rPr>
        <sz val="12"/>
        <rFont val="標楷體"/>
        <family val="4"/>
        <charset val="136"/>
      </rPr>
      <t>千元。</t>
    </r>
    <phoneticPr fontId="9" type="noConversion"/>
  </si>
  <si>
    <t xml:space="preserve">     1.</t>
    <phoneticPr fontId="9" type="noConversion"/>
  </si>
  <si>
    <r>
      <rPr>
        <sz val="12"/>
        <rFont val="標楷體"/>
        <family val="4"/>
        <charset val="136"/>
      </rPr>
      <t>建築整合型太陽光電發電設備示範獎勵</t>
    </r>
    <r>
      <rPr>
        <sz val="12"/>
        <rFont val="Times New Roman"/>
        <family val="1"/>
      </rPr>
      <t>2,500</t>
    </r>
    <r>
      <rPr>
        <sz val="12"/>
        <rFont val="標楷體"/>
        <family val="4"/>
        <charset val="136"/>
      </rPr>
      <t>千元。</t>
    </r>
    <phoneticPr fontId="9" type="noConversion"/>
  </si>
  <si>
    <t xml:space="preserve">     2.</t>
    <phoneticPr fontId="9" type="noConversion"/>
  </si>
  <si>
    <r>
      <rPr>
        <sz val="12"/>
        <rFont val="標楷體"/>
        <family val="4"/>
        <charset val="136"/>
      </rPr>
      <t>沼氣發電系統推廣計畫補助</t>
    </r>
    <r>
      <rPr>
        <sz val="12"/>
        <rFont val="Times New Roman"/>
        <family val="1"/>
      </rPr>
      <t>13,650</t>
    </r>
    <r>
      <rPr>
        <sz val="12"/>
        <rFont val="標楷體"/>
        <family val="4"/>
        <charset val="136"/>
      </rPr>
      <t>千元。</t>
    </r>
    <phoneticPr fontId="9" type="noConversion"/>
  </si>
  <si>
    <t xml:space="preserve">     3.</t>
    <phoneticPr fontId="9" type="noConversion"/>
  </si>
  <si>
    <r>
      <rPr>
        <sz val="12"/>
        <rFont val="標楷體"/>
        <family val="4"/>
        <charset val="136"/>
      </rPr>
      <t>地熱能發電系統示範獎勵（招商獎勵）</t>
    </r>
    <r>
      <rPr>
        <sz val="12"/>
        <rFont val="Times New Roman"/>
        <family val="1"/>
      </rPr>
      <t>3,000</t>
    </r>
    <r>
      <rPr>
        <sz val="12"/>
        <rFont val="標楷體"/>
        <family val="4"/>
        <charset val="136"/>
      </rPr>
      <t>千元。</t>
    </r>
    <phoneticPr fontId="9" type="noConversion"/>
  </si>
  <si>
    <t xml:space="preserve">     4.</t>
    <phoneticPr fontId="9" type="noConversion"/>
  </si>
  <si>
    <r>
      <rPr>
        <sz val="12"/>
        <rFont val="標楷體"/>
        <family val="4"/>
        <charset val="136"/>
      </rPr>
      <t>嘉義縣鹽業用地設置太陽光電示範場域補助</t>
    </r>
    <r>
      <rPr>
        <sz val="12"/>
        <rFont val="Times New Roman"/>
        <family val="1"/>
      </rPr>
      <t>21,500</t>
    </r>
    <r>
      <rPr>
        <sz val="12"/>
        <rFont val="標楷體"/>
        <family val="4"/>
        <charset val="136"/>
      </rPr>
      <t>千元。</t>
    </r>
    <phoneticPr fontId="9" type="noConversion"/>
  </si>
  <si>
    <t xml:space="preserve">     5.</t>
    <phoneticPr fontId="9" type="noConversion"/>
  </si>
  <si>
    <r>
      <rPr>
        <sz val="12"/>
        <rFont val="標楷體"/>
        <family val="4"/>
        <charset val="136"/>
      </rPr>
      <t>原住民地區參與再生能源設置示範獎勵</t>
    </r>
    <r>
      <rPr>
        <sz val="12"/>
        <rFont val="Times New Roman"/>
        <family val="1"/>
      </rPr>
      <t>20,000</t>
    </r>
    <r>
      <rPr>
        <sz val="12"/>
        <rFont val="標楷體"/>
        <family val="4"/>
        <charset val="136"/>
      </rPr>
      <t>千元。</t>
    </r>
    <phoneticPr fontId="9" type="noConversion"/>
  </si>
  <si>
    <t xml:space="preserve">     6.</t>
  </si>
  <si>
    <r>
      <rPr>
        <sz val="12"/>
        <rFont val="標楷體"/>
        <family val="4"/>
        <charset val="136"/>
      </rPr>
      <t>補助地方政府辦理太陽光電申設案件審查作業</t>
    </r>
    <r>
      <rPr>
        <sz val="12"/>
        <rFont val="Times New Roman"/>
        <family val="1"/>
      </rPr>
      <t>48,000</t>
    </r>
    <r>
      <rPr>
        <sz val="12"/>
        <rFont val="標楷體"/>
        <family val="4"/>
        <charset val="136"/>
      </rPr>
      <t>千元。</t>
    </r>
    <phoneticPr fontId="9" type="noConversion"/>
  </si>
  <si>
    <r>
      <t>(</t>
    </r>
    <r>
      <rPr>
        <sz val="12"/>
        <rFont val="標楷體"/>
        <family val="4"/>
        <charset val="136"/>
      </rPr>
      <t>二</t>
    </r>
    <r>
      <rPr>
        <sz val="12"/>
        <rFont val="Times New Roman"/>
        <family val="1"/>
      </rPr>
      <t xml:space="preserve">)
  </t>
    </r>
    <phoneticPr fontId="9" type="noConversion"/>
  </si>
  <si>
    <r>
      <rPr>
        <sz val="12"/>
        <rFont val="標楷體"/>
        <family val="4"/>
        <charset val="136"/>
      </rPr>
      <t>補助地方政府辦理再生能源發電設備認定業務</t>
    </r>
    <r>
      <rPr>
        <sz val="12"/>
        <rFont val="Times New Roman"/>
        <family val="1"/>
      </rPr>
      <t>90,000</t>
    </r>
    <r>
      <rPr>
        <sz val="12"/>
        <rFont val="標楷體"/>
        <family val="4"/>
        <charset val="136"/>
      </rPr>
      <t>千元。</t>
    </r>
    <phoneticPr fontId="9" type="noConversion"/>
  </si>
  <si>
    <r>
      <t>(</t>
    </r>
    <r>
      <rPr>
        <sz val="12"/>
        <rFont val="標楷體"/>
        <family val="4"/>
        <charset val="136"/>
      </rPr>
      <t>三</t>
    </r>
    <r>
      <rPr>
        <sz val="12"/>
        <rFont val="Times New Roman"/>
        <family val="1"/>
      </rPr>
      <t xml:space="preserve">)
   </t>
    </r>
    <phoneticPr fontId="9" type="noConversion"/>
  </si>
  <si>
    <r>
      <t>太陽光電結合漁業環境友善維護計畫</t>
    </r>
    <r>
      <rPr>
        <sz val="12"/>
        <rFont val="Times New Roman"/>
        <family val="1"/>
      </rPr>
      <t>75,000</t>
    </r>
    <r>
      <rPr>
        <sz val="12"/>
        <rFont val="標楷體"/>
        <family val="4"/>
        <charset val="136"/>
      </rPr>
      <t>千元。</t>
    </r>
    <phoneticPr fontId="9" type="noConversion"/>
  </si>
  <si>
    <r>
      <t>(</t>
    </r>
    <r>
      <rPr>
        <sz val="12"/>
        <rFont val="標楷體"/>
        <family val="4"/>
        <charset val="136"/>
      </rPr>
      <t>四</t>
    </r>
    <r>
      <rPr>
        <sz val="12"/>
        <rFont val="Times New Roman"/>
        <family val="1"/>
      </rPr>
      <t xml:space="preserve">)
   </t>
    </r>
    <phoneticPr fontId="9" type="noConversion"/>
  </si>
  <si>
    <r>
      <rPr>
        <sz val="12"/>
        <rFont val="標楷體"/>
        <family val="4"/>
        <charset val="136"/>
      </rPr>
      <t>補助太陽光電模組回收處理業務</t>
    </r>
    <r>
      <rPr>
        <sz val="12"/>
        <rFont val="Times New Roman"/>
        <family val="1"/>
      </rPr>
      <t>20,000</t>
    </r>
    <r>
      <rPr>
        <sz val="12"/>
        <rFont val="標楷體"/>
        <family val="4"/>
        <charset val="136"/>
      </rPr>
      <t>千元。</t>
    </r>
    <phoneticPr fontId="9" type="noConversion"/>
  </si>
  <si>
    <r>
      <rPr>
        <sz val="12"/>
        <rFont val="標楷體"/>
        <family val="4"/>
        <charset val="136"/>
      </rPr>
      <t>二、</t>
    </r>
  </si>
  <si>
    <r>
      <t>捐助國內團體</t>
    </r>
    <r>
      <rPr>
        <sz val="12"/>
        <rFont val="Times New Roman"/>
        <family val="1"/>
      </rPr>
      <t>282,000</t>
    </r>
    <r>
      <rPr>
        <sz val="12"/>
        <rFont val="標楷體"/>
        <family val="4"/>
        <charset val="136"/>
      </rPr>
      <t>千元：</t>
    </r>
    <phoneticPr fontId="9" type="noConversion"/>
  </si>
  <si>
    <r>
      <rPr>
        <sz val="12"/>
        <rFont val="標楷體"/>
        <family val="4"/>
        <charset val="136"/>
      </rPr>
      <t>再生能源示範補助及推廣利用</t>
    </r>
    <r>
      <rPr>
        <sz val="12"/>
        <rFont val="Times New Roman"/>
        <family val="1"/>
      </rPr>
      <t>282,000</t>
    </r>
    <r>
      <rPr>
        <sz val="12"/>
        <rFont val="標楷體"/>
        <family val="4"/>
        <charset val="136"/>
      </rPr>
      <t>千元。</t>
    </r>
    <phoneticPr fontId="9" type="noConversion"/>
  </si>
  <si>
    <r>
      <rPr>
        <sz val="12"/>
        <rFont val="標楷體"/>
        <family val="4"/>
        <charset val="136"/>
      </rPr>
      <t>地熱能發電系統示範獎勵（探勘獎勵）</t>
    </r>
    <r>
      <rPr>
        <sz val="12"/>
        <rFont val="Times New Roman"/>
        <family val="1"/>
      </rPr>
      <t>237,000</t>
    </r>
    <r>
      <rPr>
        <sz val="12"/>
        <rFont val="標楷體"/>
        <family val="4"/>
        <charset val="136"/>
      </rPr>
      <t>千元。</t>
    </r>
    <phoneticPr fontId="9" type="noConversion"/>
  </si>
  <si>
    <r>
      <rPr>
        <sz val="12"/>
        <rFont val="標楷體"/>
        <family val="4"/>
        <charset val="136"/>
      </rPr>
      <t>合作社及社區公開募集設置再生能源公民電廠示範獎勵</t>
    </r>
    <r>
      <rPr>
        <sz val="12"/>
        <rFont val="Times New Roman"/>
        <family val="1"/>
      </rPr>
      <t>45,000</t>
    </r>
    <r>
      <rPr>
        <sz val="12"/>
        <rFont val="標楷體"/>
        <family val="4"/>
        <charset val="136"/>
      </rPr>
      <t>千元。</t>
    </r>
    <phoneticPr fontId="9" type="noConversion"/>
  </si>
  <si>
    <t xml:space="preserve"> </t>
    <phoneticPr fontId="9" type="noConversion"/>
  </si>
  <si>
    <r>
      <t xml:space="preserve">    (</t>
    </r>
    <r>
      <rPr>
        <sz val="12"/>
        <rFont val="標楷體"/>
        <family val="4"/>
        <charset val="136"/>
      </rPr>
      <t>四</t>
    </r>
    <r>
      <rPr>
        <sz val="12"/>
        <rFont val="Times New Roman"/>
        <family val="1"/>
      </rPr>
      <t>)</t>
    </r>
    <r>
      <rPr>
        <sz val="12"/>
        <rFont val="標楷體"/>
        <family val="4"/>
        <charset val="136"/>
      </rPr>
      <t>其他</t>
    </r>
    <phoneticPr fontId="5" type="noConversion"/>
  </si>
  <si>
    <r>
      <rPr>
        <sz val="12"/>
        <rFont val="標楷體"/>
        <family val="4"/>
        <charset val="136"/>
      </rPr>
      <t>　　</t>
    </r>
    <r>
      <rPr>
        <sz val="12"/>
        <rFont val="Times New Roman"/>
        <family val="1"/>
      </rPr>
      <t>1.</t>
    </r>
    <r>
      <rPr>
        <sz val="12"/>
        <rFont val="標楷體"/>
        <family val="4"/>
        <charset val="136"/>
      </rPr>
      <t>其他支出</t>
    </r>
    <phoneticPr fontId="5" type="noConversion"/>
  </si>
  <si>
    <t>總   計</t>
    <phoneticPr fontId="9" type="noConversion"/>
  </si>
  <si>
    <r>
      <rPr>
        <sz val="12"/>
        <rFont val="標楷體"/>
        <family val="4"/>
        <charset val="136"/>
      </rPr>
      <t>註：配合行政院主計總處</t>
    </r>
    <r>
      <rPr>
        <sz val="12"/>
        <rFont val="Times New Roman"/>
        <family val="1"/>
      </rPr>
      <t>112</t>
    </r>
    <r>
      <rPr>
        <sz val="12"/>
        <rFont val="標楷體"/>
        <family val="4"/>
        <charset val="136"/>
      </rPr>
      <t>年度核定特別收入基金預算科目「媒體政策及業務宣導費」及「推展費」
    ，前年度決算數與上年度預算數依該等科目定義予以重分類。</t>
    </r>
    <phoneticPr fontId="9" type="noConversion"/>
  </si>
  <si>
    <t>經濟部能源署</t>
    <phoneticPr fontId="9" type="noConversion"/>
  </si>
  <si>
    <t>再生能源發展基金</t>
    <phoneticPr fontId="9" type="noConversion"/>
  </si>
  <si>
    <t>單位(或計畫)成本分析表</t>
    <phoneticPr fontId="9" type="noConversion"/>
  </si>
  <si>
    <r>
      <t>中華民國</t>
    </r>
    <r>
      <rPr>
        <sz val="12"/>
        <rFont val="Times New Roman"/>
        <family val="1"/>
      </rPr>
      <t>113</t>
    </r>
    <r>
      <rPr>
        <sz val="12"/>
        <rFont val="標楷體"/>
        <family val="4"/>
        <charset val="136"/>
      </rPr>
      <t>年度</t>
    </r>
    <phoneticPr fontId="9" type="noConversion"/>
  </si>
  <si>
    <t>單位：新臺幣千元</t>
    <phoneticPr fontId="22" type="noConversion"/>
  </si>
  <si>
    <t>計      畫      別</t>
    <phoneticPr fontId="16" type="noConversion"/>
  </si>
  <si>
    <t>單位</t>
  </si>
  <si>
    <t>單位成本(元)或平均利(費)率</t>
  </si>
  <si>
    <t>數量</t>
  </si>
  <si>
    <t>預算數</t>
    <phoneticPr fontId="16" type="noConversion"/>
  </si>
  <si>
    <t>說          明</t>
    <phoneticPr fontId="16" type="noConversion"/>
  </si>
  <si>
    <t>再生能源推廣計畫</t>
    <phoneticPr fontId="9" type="noConversion"/>
  </si>
  <si>
    <t>千元</t>
  </si>
  <si>
    <r>
      <t>委託辦理再生能源發展策略、躉購及基金費率研析、發電設備認定及查核作業、電力用戶設置再生能源發電設備之查核、輔導與政策規劃、太陽光電申設流程優化及模組回收費收支管理等計畫所需經費；補(協)助政府機關(構)、捐助財(社)團法人、工商團體等辦理再生能源示範補助及推廣利用；補(協)助太陽光電結合漁業環境友善維護及補助地方政府辦理再生能源發電設備認定業務</t>
    </r>
    <r>
      <rPr>
        <sz val="12"/>
        <rFont val="標楷體"/>
        <family val="4"/>
        <charset val="136"/>
      </rPr>
      <t xml:space="preserve">等所需經費。
</t>
    </r>
    <phoneticPr fontId="9" type="noConversion"/>
  </si>
  <si>
    <r>
      <rPr>
        <sz val="12"/>
        <rFont val="標楷體"/>
        <family val="4"/>
        <charset val="136"/>
      </rPr>
      <t>合</t>
    </r>
    <r>
      <rPr>
        <sz val="12"/>
        <rFont val="Times New Roman"/>
        <family val="1"/>
      </rPr>
      <t xml:space="preserve">          </t>
    </r>
    <r>
      <rPr>
        <sz val="12"/>
        <rFont val="標楷體"/>
        <family val="4"/>
        <charset val="136"/>
      </rPr>
      <t>計</t>
    </r>
    <r>
      <rPr>
        <sz val="12"/>
        <rFont val="Times New Roman"/>
        <family val="1"/>
      </rPr>
      <t xml:space="preserve"> </t>
    </r>
    <phoneticPr fontId="9" type="noConversion"/>
  </si>
  <si>
    <r>
      <rPr>
        <sz val="12"/>
        <rFont val="標楷體"/>
        <family val="4"/>
        <charset val="136"/>
      </rPr>
      <t>填表說明：</t>
    </r>
    <r>
      <rPr>
        <sz val="12"/>
        <rFont val="Times New Roman"/>
        <family val="1"/>
      </rPr>
      <t>1.</t>
    </r>
    <r>
      <rPr>
        <sz val="12"/>
        <rFont val="標楷體"/>
        <family val="4"/>
        <charset val="136"/>
      </rPr>
      <t xml:space="preserve">本表請參考行政院主計總處編訂之中央政府非營業特種基金及會計科目與編號參
</t>
    </r>
    <r>
      <rPr>
        <sz val="12"/>
        <rFont val="Times New Roman"/>
        <family val="1"/>
      </rPr>
      <t xml:space="preserve">                       </t>
    </r>
    <r>
      <rPr>
        <sz val="12"/>
        <rFont val="標楷體"/>
        <family val="4"/>
        <charset val="136"/>
      </rPr>
      <t>考表，按附表</t>
    </r>
    <r>
      <rPr>
        <sz val="12"/>
        <rFont val="Times New Roman"/>
        <family val="1"/>
      </rPr>
      <t>3</t>
    </r>
    <r>
      <rPr>
        <sz val="12"/>
        <rFont val="標楷體"/>
        <family val="4"/>
        <charset val="136"/>
      </rPr>
      <t xml:space="preserve">基金用途所列計畫別填列。
</t>
    </r>
    <r>
      <rPr>
        <sz val="12"/>
        <rFont val="Times New Roman"/>
        <family val="1"/>
      </rPr>
      <t xml:space="preserve">                    2.</t>
    </r>
    <r>
      <rPr>
        <sz val="12"/>
        <rFont val="標楷體"/>
        <family val="4"/>
        <charset val="136"/>
      </rPr>
      <t xml:space="preserve">每一業務計畫均應選定計算單位成本之工作單位，如確實無法衡量單位成本者，
</t>
    </r>
    <r>
      <rPr>
        <sz val="12"/>
        <rFont val="Times New Roman"/>
        <family val="1"/>
      </rPr>
      <t xml:space="preserve">                       </t>
    </r>
    <r>
      <rPr>
        <sz val="12"/>
        <rFont val="標楷體"/>
        <family val="4"/>
        <charset val="136"/>
      </rPr>
      <t xml:space="preserve">應於說明欄中說明，並以計畫表達。
</t>
    </r>
    <r>
      <rPr>
        <sz val="12"/>
        <rFont val="Times New Roman"/>
        <family val="1"/>
      </rPr>
      <t xml:space="preserve">                    3.</t>
    </r>
    <r>
      <rPr>
        <sz val="12"/>
        <rFont val="標楷體"/>
        <family val="4"/>
        <charset val="136"/>
      </rPr>
      <t xml:space="preserve">本表單位成本及平均費率項目計算至新臺幣元，平均利率以百分比表達，並請填
</t>
    </r>
    <r>
      <rPr>
        <sz val="12"/>
        <rFont val="Times New Roman"/>
        <family val="1"/>
      </rPr>
      <t xml:space="preserve">                       </t>
    </r>
    <r>
      <rPr>
        <sz val="12"/>
        <rFont val="標楷體"/>
        <family val="4"/>
        <charset val="136"/>
      </rPr>
      <t>至小數點後</t>
    </r>
    <r>
      <rPr>
        <sz val="12"/>
        <rFont val="Times New Roman"/>
        <family val="1"/>
      </rPr>
      <t>2</t>
    </r>
    <r>
      <rPr>
        <sz val="12"/>
        <rFont val="標楷體"/>
        <family val="4"/>
        <charset val="136"/>
      </rPr>
      <t xml:space="preserve">位。
</t>
    </r>
    <r>
      <rPr>
        <sz val="12"/>
        <rFont val="Times New Roman"/>
        <family val="1"/>
      </rPr>
      <t xml:space="preserve">                    4.</t>
    </r>
    <r>
      <rPr>
        <sz val="12"/>
        <rFont val="標楷體"/>
        <family val="4"/>
        <charset val="136"/>
      </rPr>
      <t>表內合計數須與基金來源、用途及餘絀預計表中之基金用途合計數相勾稽。</t>
    </r>
    <phoneticPr fontId="9" type="noConversion"/>
  </si>
  <si>
    <t>經濟部能源署</t>
    <phoneticPr fontId="9" type="noConversion"/>
  </si>
  <si>
    <t>再生能源發展基金</t>
    <phoneticPr fontId="9" type="noConversion"/>
  </si>
  <si>
    <r>
      <t>5</t>
    </r>
    <r>
      <rPr>
        <sz val="18"/>
        <rFont val="標楷體"/>
        <family val="4"/>
        <charset val="136"/>
      </rPr>
      <t>年來主要業務計畫分析表</t>
    </r>
    <phoneticPr fontId="16" type="noConversion"/>
  </si>
  <si>
    <r>
      <t>中華民國</t>
    </r>
    <r>
      <rPr>
        <sz val="12"/>
        <rFont val="Times New Roman"/>
        <family val="1"/>
      </rPr>
      <t>113</t>
    </r>
    <r>
      <rPr>
        <sz val="12"/>
        <rFont val="標楷體"/>
        <family val="4"/>
        <charset val="136"/>
      </rPr>
      <t>年度</t>
    </r>
    <phoneticPr fontId="9" type="noConversion"/>
  </si>
  <si>
    <t>單位：新臺幣千元</t>
    <phoneticPr fontId="16" type="noConversion"/>
  </si>
  <si>
    <t>年度及項目</t>
    <phoneticPr fontId="9" type="noConversion"/>
  </si>
  <si>
    <r>
      <t>單位成本</t>
    </r>
    <r>
      <rPr>
        <sz val="12"/>
        <rFont val="Times New Roman"/>
        <family val="1"/>
      </rPr>
      <t>(</t>
    </r>
    <r>
      <rPr>
        <sz val="12"/>
        <rFont val="標楷體"/>
        <family val="4"/>
        <charset val="136"/>
      </rPr>
      <t>元</t>
    </r>
    <r>
      <rPr>
        <sz val="12"/>
        <rFont val="Times New Roman"/>
        <family val="1"/>
      </rPr>
      <t>)</t>
    </r>
    <r>
      <rPr>
        <sz val="12"/>
        <rFont val="標楷體"/>
        <family val="4"/>
        <charset val="136"/>
      </rPr>
      <t>或平均利</t>
    </r>
    <r>
      <rPr>
        <sz val="12"/>
        <rFont val="Times New Roman"/>
        <family val="1"/>
      </rPr>
      <t>(</t>
    </r>
    <r>
      <rPr>
        <sz val="12"/>
        <rFont val="標楷體"/>
        <family val="4"/>
        <charset val="136"/>
      </rPr>
      <t>費</t>
    </r>
    <r>
      <rPr>
        <sz val="12"/>
        <rFont val="Times New Roman"/>
        <family val="1"/>
      </rPr>
      <t>)</t>
    </r>
    <r>
      <rPr>
        <sz val="12"/>
        <rFont val="標楷體"/>
        <family val="4"/>
        <charset val="136"/>
      </rPr>
      <t>率</t>
    </r>
    <phoneticPr fontId="16" type="noConversion"/>
  </si>
  <si>
    <r>
      <rPr>
        <sz val="12"/>
        <rFont val="標楷體"/>
        <family val="4"/>
        <charset val="136"/>
      </rPr>
      <t>預(決)算數</t>
    </r>
    <phoneticPr fontId="9" type="noConversion"/>
  </si>
  <si>
    <t>說明</t>
  </si>
  <si>
    <t>本年度預算數</t>
  </si>
  <si>
    <t>再生能源推廣計畫</t>
    <phoneticPr fontId="9" type="noConversion"/>
  </si>
  <si>
    <t>上年度預算數</t>
  </si>
  <si>
    <t>前年度決算數</t>
  </si>
  <si>
    <r>
      <t>110</t>
    </r>
    <r>
      <rPr>
        <sz val="12"/>
        <rFont val="標楷體"/>
        <family val="4"/>
        <charset val="136"/>
      </rPr>
      <t>年度決算數</t>
    </r>
    <phoneticPr fontId="9" type="noConversion"/>
  </si>
  <si>
    <r>
      <t>109</t>
    </r>
    <r>
      <rPr>
        <sz val="12"/>
        <rFont val="標楷體"/>
        <family val="4"/>
        <charset val="136"/>
      </rPr>
      <t>年度決算數</t>
    </r>
    <phoneticPr fontId="9" type="noConversion"/>
  </si>
  <si>
    <t>經濟部能源署</t>
    <phoneticPr fontId="5" type="noConversion"/>
  </si>
  <si>
    <t>再生能源發展基金</t>
    <phoneticPr fontId="4" type="noConversion"/>
  </si>
  <si>
    <r>
      <t xml:space="preserve">    </t>
    </r>
    <r>
      <rPr>
        <sz val="12"/>
        <rFont val="標楷體"/>
        <family val="4"/>
        <charset val="136"/>
      </rPr>
      <t>中華民國</t>
    </r>
    <r>
      <rPr>
        <sz val="12"/>
        <rFont val="Times New Roman"/>
        <family val="1"/>
      </rPr>
      <t>113</t>
    </r>
    <r>
      <rPr>
        <sz val="12"/>
        <rFont val="標楷體"/>
        <family val="4"/>
        <charset val="136"/>
      </rPr>
      <t>年度</t>
    </r>
    <phoneticPr fontId="4" type="noConversion"/>
  </si>
  <si>
    <t>　</t>
    <phoneticPr fontId="4" type="noConversion"/>
  </si>
  <si>
    <t>單位：新臺幣千元</t>
    <phoneticPr fontId="4" type="noConversion"/>
  </si>
  <si>
    <t>計        畫        別</t>
    <phoneticPr fontId="4" type="noConversion"/>
  </si>
  <si>
    <t>預 算 數</t>
  </si>
  <si>
    <t>預 計 執 行 內 容</t>
    <phoneticPr fontId="5" type="noConversion"/>
  </si>
  <si>
    <t>再生能源推廣計畫</t>
    <phoneticPr fontId="4" type="noConversion"/>
  </si>
  <si>
    <r>
      <rPr>
        <sz val="12"/>
        <rFont val="標楷體"/>
        <family val="4"/>
        <charset val="136"/>
      </rPr>
      <t>辦理合作社及社區公開募集設置再生能源公民電廠示範獎勵相關媒體宣導製作、託播及刊登等經費</t>
    </r>
    <r>
      <rPr>
        <sz val="12"/>
        <rFont val="Times New Roman"/>
        <family val="1"/>
      </rPr>
      <t>900</t>
    </r>
    <r>
      <rPr>
        <sz val="12"/>
        <rFont val="標楷體"/>
        <family val="4"/>
        <charset val="136"/>
      </rPr>
      <t>千元。</t>
    </r>
    <phoneticPr fontId="4" type="noConversion"/>
  </si>
  <si>
    <t>總　　　計</t>
  </si>
  <si>
    <t>悉數為經常支出。</t>
    <phoneticPr fontId="4" type="noConversion"/>
  </si>
  <si>
    <t>填表說明：媒體政策及業務宣導費係指依預算法第62條之1規定於平面媒體、廣播媒體、網路媒體（含社
         群媒體）及電視媒體辦理之宣導費用，未編列媒體政策及業務宣導費者，預算書無須檢附本表。</t>
    <phoneticPr fontId="4" type="noConversion"/>
  </si>
  <si>
    <t>媒體政策及業務宣導費彙計表</t>
    <phoneticPr fontId="4" type="noConversion"/>
  </si>
  <si>
    <t>經濟部能源署</t>
    <phoneticPr fontId="5" type="noConversion"/>
  </si>
  <si>
    <t>再生能源發展基金</t>
    <phoneticPr fontId="5" type="noConversion"/>
  </si>
  <si>
    <t>各項費用彙計表</t>
    <phoneticPr fontId="5" type="noConversion"/>
  </si>
  <si>
    <r>
      <rPr>
        <sz val="12"/>
        <rFont val="標楷體"/>
        <family val="4"/>
        <charset val="136"/>
      </rPr>
      <t>中華民國</t>
    </r>
    <r>
      <rPr>
        <sz val="12"/>
        <rFont val="Times New Roman"/>
        <family val="1"/>
      </rPr>
      <t>113</t>
    </r>
    <r>
      <rPr>
        <sz val="12"/>
        <rFont val="標楷體"/>
        <family val="4"/>
        <charset val="136"/>
      </rPr>
      <t>年度</t>
    </r>
    <phoneticPr fontId="5" type="noConversion"/>
  </si>
  <si>
    <r>
      <t>單位</t>
    </r>
    <r>
      <rPr>
        <sz val="12"/>
        <rFont val="新細明體"/>
        <family val="1"/>
        <charset val="136"/>
      </rPr>
      <t>：</t>
    </r>
    <r>
      <rPr>
        <sz val="12"/>
        <rFont val="標楷體"/>
        <family val="4"/>
        <charset val="136"/>
      </rPr>
      <t>新臺幣千元</t>
    </r>
    <phoneticPr fontId="9" type="noConversion"/>
  </si>
  <si>
    <t>前年度
決算數</t>
    <phoneticPr fontId="5" type="noConversion"/>
  </si>
  <si>
    <t>上年度
預算數</t>
    <phoneticPr fontId="5" type="noConversion"/>
  </si>
  <si>
    <t>科目</t>
    <phoneticPr fontId="5" type="noConversion"/>
  </si>
  <si>
    <t>本年度預算數</t>
    <phoneticPr fontId="5" type="noConversion"/>
  </si>
  <si>
    <t>合計</t>
  </si>
  <si>
    <t>再生能源推廣計畫</t>
    <phoneticPr fontId="9" type="noConversion"/>
  </si>
  <si>
    <t>一般行政
管理計畫</t>
    <phoneticPr fontId="9" type="noConversion"/>
  </si>
  <si>
    <t>一般建築及
設備計畫</t>
    <phoneticPr fontId="9" type="noConversion"/>
  </si>
  <si>
    <t>用人費用</t>
    <phoneticPr fontId="5" type="noConversion"/>
  </si>
  <si>
    <t>正式員額薪資</t>
    <phoneticPr fontId="5" type="noConversion"/>
  </si>
  <si>
    <t>聘僱及兼職人員薪資</t>
    <phoneticPr fontId="5" type="noConversion"/>
  </si>
  <si>
    <t>加(夜)班費</t>
    <phoneticPr fontId="5" type="noConversion"/>
  </si>
  <si>
    <t>獎金</t>
    <phoneticPr fontId="5" type="noConversion"/>
  </si>
  <si>
    <t>退休及卹償金</t>
    <phoneticPr fontId="5" type="noConversion"/>
  </si>
  <si>
    <t>福利費</t>
    <phoneticPr fontId="5" type="noConversion"/>
  </si>
  <si>
    <t>服務費用</t>
    <phoneticPr fontId="5" type="noConversion"/>
  </si>
  <si>
    <t>水電費</t>
    <phoneticPr fontId="5" type="noConversion"/>
  </si>
  <si>
    <t>郵電費</t>
    <phoneticPr fontId="5" type="noConversion"/>
  </si>
  <si>
    <t>旅運費</t>
    <phoneticPr fontId="5" type="noConversion"/>
  </si>
  <si>
    <t>印刷裝訂及公告費</t>
  </si>
  <si>
    <t>修理保養及保固費</t>
    <phoneticPr fontId="5" type="noConversion"/>
  </si>
  <si>
    <t>保險費</t>
    <phoneticPr fontId="5" type="noConversion"/>
  </si>
  <si>
    <t>一般服務費</t>
    <phoneticPr fontId="5" type="noConversion"/>
  </si>
  <si>
    <t>專業服務費</t>
    <phoneticPr fontId="5" type="noConversion"/>
  </si>
  <si>
    <t>媒體政策及業務宣導費</t>
    <phoneticPr fontId="5" type="noConversion"/>
  </si>
  <si>
    <t>推展費</t>
  </si>
  <si>
    <t>材料及用品費</t>
    <phoneticPr fontId="5" type="noConversion"/>
  </si>
  <si>
    <t>使用材料費</t>
    <phoneticPr fontId="5" type="noConversion"/>
  </si>
  <si>
    <t>用品消耗</t>
    <phoneticPr fontId="5" type="noConversion"/>
  </si>
  <si>
    <t>租金、償債、利息及相關
手續費</t>
    <phoneticPr fontId="5" type="noConversion"/>
  </si>
  <si>
    <t>地租及水租</t>
    <phoneticPr fontId="5" type="noConversion"/>
  </si>
  <si>
    <t>房租</t>
    <phoneticPr fontId="5" type="noConversion"/>
  </si>
  <si>
    <t>機器租金</t>
    <phoneticPr fontId="5" type="noConversion"/>
  </si>
  <si>
    <t>交通及運輸設備租金</t>
    <phoneticPr fontId="5" type="noConversion"/>
  </si>
  <si>
    <t>雜項設備租金</t>
    <phoneticPr fontId="5" type="noConversion"/>
  </si>
  <si>
    <t>購建固定資產、無形資產
及非理財目的之長期投資</t>
    <phoneticPr fontId="9" type="noConversion"/>
  </si>
  <si>
    <t>購建固定資產</t>
    <phoneticPr fontId="9" type="noConversion"/>
  </si>
  <si>
    <t>購置無形資產</t>
    <phoneticPr fontId="9" type="noConversion"/>
  </si>
  <si>
    <r>
      <t>稅捐及規費</t>
    </r>
    <r>
      <rPr>
        <b/>
        <sz val="12"/>
        <rFont val="Times New Roman"/>
        <family val="1"/>
      </rPr>
      <t>(</t>
    </r>
    <r>
      <rPr>
        <b/>
        <sz val="12"/>
        <rFont val="標楷體"/>
        <family val="4"/>
        <charset val="136"/>
      </rPr>
      <t>強制費</t>
    </r>
    <r>
      <rPr>
        <b/>
        <sz val="12"/>
        <rFont val="Times New Roman"/>
        <family val="1"/>
      </rPr>
      <t>)</t>
    </r>
    <phoneticPr fontId="5" type="noConversion"/>
  </si>
  <si>
    <t>土地稅</t>
    <phoneticPr fontId="5" type="noConversion"/>
  </si>
  <si>
    <t>房屋稅</t>
    <phoneticPr fontId="5" type="noConversion"/>
  </si>
  <si>
    <t>消費及行為稅</t>
    <phoneticPr fontId="5" type="noConversion"/>
  </si>
  <si>
    <t>規費</t>
    <phoneticPr fontId="5" type="noConversion"/>
  </si>
  <si>
    <t>會費、捐助、補助、分攤 、照護、救濟與交流活動費</t>
    <phoneticPr fontId="5" type="noConversion"/>
  </si>
  <si>
    <t>會費</t>
    <phoneticPr fontId="5" type="noConversion"/>
  </si>
  <si>
    <t>捐助、補助與獎助</t>
    <phoneticPr fontId="5" type="noConversion"/>
  </si>
  <si>
    <t>分擔</t>
    <phoneticPr fontId="5" type="noConversion"/>
  </si>
  <si>
    <t>補貼、獎勵、慰問、照護與救濟</t>
    <phoneticPr fontId="5" type="noConversion"/>
  </si>
  <si>
    <t>短絀、賠償與支應退場支出</t>
    <phoneticPr fontId="5" type="noConversion"/>
  </si>
  <si>
    <t>各項短絀</t>
    <phoneticPr fontId="5" type="noConversion"/>
  </si>
  <si>
    <t>其他</t>
    <phoneticPr fontId="5" type="noConversion"/>
  </si>
  <si>
    <t>其他支出</t>
    <phoneticPr fontId="5" type="noConversion"/>
  </si>
  <si>
    <r>
      <rPr>
        <sz val="12"/>
        <rFont val="標楷體"/>
        <family val="4"/>
        <charset val="136"/>
      </rPr>
      <t>註：</t>
    </r>
    <r>
      <rPr>
        <sz val="12"/>
        <rFont val="Times New Roman"/>
        <family val="1"/>
      </rPr>
      <t>113</t>
    </r>
    <r>
      <rPr>
        <sz val="12"/>
        <rFont val="標楷體"/>
        <family val="4"/>
        <charset val="136"/>
      </rPr>
      <t>年度未編列國外旅費、大陸地區旅費、公共關係費及員工慰勞費。</t>
    </r>
    <phoneticPr fontId="9" type="noConversion"/>
  </si>
  <si>
    <r>
      <rPr>
        <sz val="12"/>
        <rFont val="標楷體"/>
        <family val="4"/>
        <charset val="136"/>
      </rPr>
      <t>註</t>
    </r>
    <r>
      <rPr>
        <sz val="12"/>
        <rFont val="新細明體"/>
        <family val="1"/>
        <charset val="136"/>
      </rPr>
      <t>：</t>
    </r>
    <r>
      <rPr>
        <sz val="12"/>
        <rFont val="標楷體"/>
        <family val="4"/>
        <charset val="136"/>
      </rPr>
      <t>配合行政院主計總處</t>
    </r>
    <r>
      <rPr>
        <sz val="12"/>
        <rFont val="Times New Roman"/>
        <family val="1"/>
      </rPr>
      <t>112</t>
    </r>
    <r>
      <rPr>
        <sz val="12"/>
        <rFont val="標楷體"/>
        <family val="4"/>
        <charset val="136"/>
      </rPr>
      <t>年度核定特別收入基金預算科目</t>
    </r>
    <r>
      <rPr>
        <sz val="12"/>
        <rFont val="新細明體"/>
        <family val="1"/>
        <charset val="136"/>
      </rPr>
      <t>「</t>
    </r>
    <r>
      <rPr>
        <sz val="12"/>
        <rFont val="標楷體"/>
        <family val="4"/>
        <charset val="136"/>
      </rPr>
      <t>媒體政策及業務宣導費</t>
    </r>
    <r>
      <rPr>
        <sz val="12"/>
        <rFont val="新細明體"/>
        <family val="1"/>
        <charset val="136"/>
      </rPr>
      <t>」</t>
    </r>
    <r>
      <rPr>
        <sz val="12"/>
        <rFont val="標楷體"/>
        <family val="4"/>
        <charset val="136"/>
      </rPr>
      <t>及</t>
    </r>
    <r>
      <rPr>
        <sz val="12"/>
        <rFont val="新細明體"/>
        <family val="1"/>
        <charset val="136"/>
      </rPr>
      <t>「</t>
    </r>
    <r>
      <rPr>
        <sz val="12"/>
        <rFont val="標楷體"/>
        <family val="4"/>
        <charset val="136"/>
      </rPr>
      <t>推展
    費</t>
    </r>
    <r>
      <rPr>
        <sz val="12"/>
        <rFont val="新細明體"/>
        <family val="1"/>
        <charset val="136"/>
      </rPr>
      <t>」</t>
    </r>
    <r>
      <rPr>
        <sz val="12"/>
        <rFont val="標楷體"/>
        <family val="4"/>
        <charset val="136"/>
      </rPr>
      <t>，前年度決算數與上年度預算數依該等科目定義予以重分類。</t>
    </r>
    <phoneticPr fontId="9" type="noConversion"/>
  </si>
  <si>
    <t>預計平衡表</t>
    <phoneticPr fontId="5" type="noConversion"/>
  </si>
  <si>
    <r>
      <rPr>
        <sz val="12"/>
        <rFont val="標楷體"/>
        <family val="4"/>
        <charset val="136"/>
      </rPr>
      <t>中華民國</t>
    </r>
    <r>
      <rPr>
        <sz val="12"/>
        <rFont val="Times New Roman"/>
        <family val="1"/>
      </rP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t>
    </r>
    <phoneticPr fontId="5" type="noConversion"/>
  </si>
  <si>
    <r>
      <rPr>
        <sz val="12"/>
        <rFont val="標楷體"/>
        <family val="4"/>
        <charset val="136"/>
      </rPr>
      <t>單位：新臺幣千元</t>
    </r>
    <phoneticPr fontId="2" type="noConversion"/>
  </si>
  <si>
    <r>
      <t>111</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實際數</t>
    </r>
    <phoneticPr fontId="5" type="noConversion"/>
  </si>
  <si>
    <t>科　　　目</t>
    <phoneticPr fontId="5" type="noConversion"/>
  </si>
  <si>
    <r>
      <t>113</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</si>
  <si>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112</t>
    </r>
    <r>
      <rPr>
        <sz val="12"/>
        <rFont val="標楷體"/>
        <family val="4"/>
        <charset val="136"/>
      </rPr>
      <t>年</t>
    </r>
    <r>
      <rPr>
        <sz val="12"/>
        <rFont val="Times New Roman"/>
        <family val="1"/>
      </rPr>
      <t>12</t>
    </r>
    <r>
      <rPr>
        <sz val="12"/>
        <rFont val="標楷體"/>
        <family val="4"/>
        <charset val="136"/>
      </rPr>
      <t>月</t>
    </r>
    <r>
      <rPr>
        <sz val="12"/>
        <rFont val="Times New Roman"/>
        <family val="1"/>
      </rPr>
      <t>31</t>
    </r>
    <r>
      <rPr>
        <sz val="12"/>
        <rFont val="標楷體"/>
        <family val="4"/>
        <charset val="136"/>
      </rPr>
      <t>日
預計數</t>
    </r>
    <phoneticPr fontId="5" type="noConversion"/>
  </si>
  <si>
    <r>
      <t>比較增減</t>
    </r>
    <r>
      <rPr>
        <sz val="12"/>
        <rFont val="Times New Roman"/>
        <family val="1"/>
      </rPr>
      <t>(</t>
    </r>
    <r>
      <rPr>
        <sz val="12"/>
        <rFont val="標楷體"/>
        <family val="4"/>
        <charset val="136"/>
      </rPr>
      <t>－</t>
    </r>
    <r>
      <rPr>
        <sz val="12"/>
        <rFont val="Times New Roman"/>
        <family val="1"/>
      </rPr>
      <t>)</t>
    </r>
    <phoneticPr fontId="5" type="noConversion"/>
  </si>
  <si>
    <t>資產</t>
    <phoneticPr fontId="5" type="noConversion"/>
  </si>
  <si>
    <t>流動資產</t>
    <phoneticPr fontId="5" type="noConversion"/>
  </si>
  <si>
    <t>現金</t>
    <phoneticPr fontId="5" type="noConversion"/>
  </si>
  <si>
    <t>應收款項</t>
    <phoneticPr fontId="5" type="noConversion"/>
  </si>
  <si>
    <t>預付款項</t>
    <phoneticPr fontId="5" type="noConversion"/>
  </si>
  <si>
    <r>
      <rPr>
        <sz val="12"/>
        <rFont val="標楷體"/>
        <family val="4"/>
        <charset val="136"/>
      </rPr>
      <t>短期貸墊款</t>
    </r>
    <phoneticPr fontId="9" type="noConversion"/>
  </si>
  <si>
    <t>投資、長期應收款項、貸墊款及準備金</t>
    <phoneticPr fontId="5" type="noConversion"/>
  </si>
  <si>
    <t>長期貸款</t>
    <phoneticPr fontId="5" type="noConversion"/>
  </si>
  <si>
    <t>準備金</t>
    <phoneticPr fontId="5" type="noConversion"/>
  </si>
  <si>
    <t>其他資產</t>
    <phoneticPr fontId="5" type="noConversion"/>
  </si>
  <si>
    <t>什項資產</t>
    <phoneticPr fontId="5" type="noConversion"/>
  </si>
  <si>
    <t>資產總額</t>
    <phoneticPr fontId="5" type="noConversion"/>
  </si>
  <si>
    <t>負債</t>
    <phoneticPr fontId="5" type="noConversion"/>
  </si>
  <si>
    <t>流動負債</t>
    <phoneticPr fontId="5" type="noConversion"/>
  </si>
  <si>
    <t>短期債務</t>
    <phoneticPr fontId="5" type="noConversion"/>
  </si>
  <si>
    <t>應付款項</t>
    <phoneticPr fontId="5" type="noConversion"/>
  </si>
  <si>
    <t>預收款項</t>
    <phoneticPr fontId="5" type="noConversion"/>
  </si>
  <si>
    <t>其他負債</t>
    <phoneticPr fontId="5" type="noConversion"/>
  </si>
  <si>
    <t>什項負債</t>
    <phoneticPr fontId="5" type="noConversion"/>
  </si>
  <si>
    <t>基金餘額</t>
    <phoneticPr fontId="5" type="noConversion"/>
  </si>
  <si>
    <t>負債及基金餘額合計</t>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</si>
</sst>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mc:Ignorable="x14ac">
  <numFmts count="8">
    <numFmt numFmtId="41" formatCode="_-* #,##0_-;\-* #,##0_-;_-* &quot;-&quot;_-;_-@_-"/>
    <numFmt numFmtId="43" formatCode="_-* #,##0.00_-;\-* #,##0.00_-;_-* &quot;-&quot;??_-;_-@_-"/>
    <numFmt numFmtId="176" formatCode="_(* #,##0_);_(* \(#,##0\);_(* &quot;-&quot;_);_(@_)"/>
    <numFmt numFmtId="177" formatCode="#,##0_ ;[Red]\-#,##0\ "/>
    <numFmt numFmtId="178" formatCode="#,##0_ "/>
    <numFmt numFmtId="179" formatCode="_-* #,##0_-;\-* #,##0_-;_-* &quot;-&quot;??_-;_-@_-"/>
    <numFmt numFmtId="180" formatCode="_(&quot;$&quot;* #,##0_);_(&quot;$&quot;* \(#,##0\);_(&quot;$&quot;* &quot;-&quot;_);_(@_)"/>
    <numFmt numFmtId="181" formatCode="0_);[Red]\(0\)"/>
  </numFmts>
  <fonts count="26">
    <font>
      <sz val="12"/>
      <color theme="1"/>
      <name val="新細明體"/>
      <family val="2"/>
      <charset val="136"/>
      <scheme val="minor"/>
    </font>
    <font>
      <sz val="12"/>
      <color theme="1"/>
      <name val="新細明體"/>
      <family val="2"/>
      <charset val="136"/>
      <scheme val="minor"/>
    </font>
    <font>
      <sz val="12"/>
      <name val="標楷體"/>
      <family val="4"/>
      <charset val="136"/>
    </font>
    <font>
      <u/>
      <sz val="18"/>
      <name val="標楷體"/>
      <family val="4"/>
      <charset val="136"/>
    </font>
    <font>
      <sz val="9"/>
      <name val="新細明體"/>
      <family val="2"/>
      <charset val="136"/>
      <scheme val="minor"/>
    </font>
    <font>
      <sz val="9"/>
      <name val="新細明體"/>
      <family val="1"/>
      <charset val="136"/>
    </font>
    <font>
      <sz val="12"/>
      <name val="Times New Roman"/>
      <family val="1"/>
    </font>
    <font>
      <sz val="18"/>
      <name val="標楷體"/>
      <family val="4"/>
      <charset val="136"/>
    </font>
    <font>
      <sz val="18"/>
      <name val="新細明體"/>
      <family val="1"/>
      <charset val="136"/>
    </font>
    <font>
      <sz val="9"/>
      <name val="標楷體"/>
      <family val="4"/>
      <charset val="136"/>
    </font>
    <font>
      <b/>
      <sz val="12"/>
      <name val="Times New Roman"/>
      <family val="1"/>
    </font>
    <font>
      <b/>
      <sz val="12"/>
      <name val="標楷體"/>
      <family val="4"/>
      <charset val="136"/>
    </font>
    <font>
      <sz val="10"/>
      <name val="Times New Roman"/>
      <family val="1"/>
    </font>
    <font>
      <sz val="11"/>
      <name val="Times New Roman"/>
      <family val="1"/>
    </font>
    <font>
      <sz val="11"/>
      <name val="標楷體"/>
      <family val="4"/>
      <charset val="136"/>
    </font>
    <font>
      <sz val="12"/>
      <name val="新細明體"/>
      <family val="1"/>
      <charset val="136"/>
    </font>
    <font>
      <sz val="9"/>
      <name val="細明體"/>
      <family val="3"/>
      <charset val="136"/>
    </font>
    <font>
      <u/>
      <sz val="18"/>
      <name val="Times New Roman"/>
      <family val="1"/>
    </font>
    <font>
      <sz val="18"/>
      <name val="Times New Roman"/>
      <family val="1"/>
    </font>
    <font>
      <sz val="14"/>
      <name val="Times New Roman"/>
      <family val="1"/>
    </font>
    <font>
      <sz val="12"/>
      <color theme="1"/>
      <name val="標楷體"/>
      <family val="4"/>
      <charset val="136"/>
    </font>
    <font>
      <sz val="14"/>
      <name val="標楷體"/>
      <family val="4"/>
      <charset val="136"/>
    </font>
    <font>
      <b/>
      <u/>
      <sz val="20"/>
      <name val="標楷體"/>
      <family val="4"/>
      <charset val="136"/>
    </font>
    <font>
      <sz val="12"/>
      <name val="新細明體"/>
      <family val="2"/>
      <charset val="136"/>
      <scheme val="minor"/>
    </font>
    <font>
      <sz val="8"/>
      <name val="標楷體"/>
      <family val="4"/>
      <charset val="136"/>
    </font>
    <font>
      <sz val="12"/>
      <name val="Courier"/>
      <family val="3"/>
    </font>
  </fonts>
  <fills count="2">
    <fill>
      <patternFill patternType="none"/>
    </fill>
    <fill>
      <patternFill patternType="gray125"/>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diagonal/>
    </border>
    <border>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9">
    <xf numFmtId="0" fontId="0" fillId="0" borderId="0">
      <alignment vertical="center"/>
    </xf>
    <xf numFmtId="43" fontId="2" fillId="0" borderId="0" applyFont="0" applyFill="0" applyBorder="0" applyAlignment="0" applyProtection="0"/>
    <xf numFmtId="0" fontId="2" fillId="0" borderId="0"/>
    <xf numFmtId="0" fontId="6" fillId="0" borderId="0"/>
    <xf numFmtId="176" fontId="6" fillId="0" borderId="0" applyFont="0" applyFill="0" applyBorder="0" applyAlignment="0" applyProtection="0"/>
    <xf numFmtId="0" fontId="15" fillId="0" borderId="0"/>
    <xf numFmtId="0" fontId="6" fillId="0" borderId="0"/>
    <xf numFmtId="43" fontId="15" fillId="0" borderId="0" applyFont="0" applyFill="0" applyBorder="0" applyAlignment="0" applyProtection="0"/>
    <xf numFmtId="43" fontId="2" fillId="0" borderId="0" applyFont="0" applyFill="0" applyBorder="0" applyAlignment="0" applyProtection="0"/>
    <xf numFmtId="180" fontId="6" fillId="0" borderId="0" applyFont="0" applyFill="0" applyBorder="0" applyAlignment="0" applyProtection="0"/>
    <xf numFmtId="0" fontId="2" fillId="0" borderId="0"/>
    <xf numFmtId="0" fontId="1" fillId="0" borderId="0">
      <alignment vertical="center"/>
    </xf>
    <xf numFmtId="43" fontId="1" fillId="0" borderId="0" applyFont="0" applyFill="0" applyBorder="0" applyAlignment="0" applyProtection="0">
      <alignment vertical="center"/>
    </xf>
    <xf numFmtId="43" fontId="1" fillId="0" borderId="0" applyFont="0" applyFill="0" applyBorder="0" applyAlignment="0" applyProtection="0">
      <alignment vertical="center"/>
    </xf>
    <xf numFmtId="0" fontId="15" fillId="0" borderId="0"/>
    <xf numFmtId="0" fontId="25" fillId="0" borderId="0"/>
    <xf numFmtId="43" fontId="15" fillId="0" borderId="0" applyFont="0" applyFill="0" applyBorder="0" applyAlignment="0" applyProtection="0"/>
    <xf numFmtId="0" fontId="25" fillId="0" borderId="0"/>
    <xf numFmtId="0" fontId="2" fillId="0" borderId="0"/>
  </cellStyleXfs>
  <cellXfs count="325">
    <xf numFmtId="0" fontId="0" fillId="0" borderId="0" xfId="0">
      <alignment vertical="center"/>
    </xf>
    <xf numFmtId="0" fontId="3" fillId="0" borderId="0" xfId="2" applyFont="1" applyFill="1" applyAlignment="1"/>
    <xf numFmtId="0" fontId="6" fillId="0" borderId="0" xfId="2" applyFont="1" applyFill="1"/>
    <xf numFmtId="0" fontId="7" fillId="0" borderId="0" xfId="2" applyFont="1" applyFill="1" applyAlignment="1"/>
    <xf numFmtId="3" fontId="6" fillId="0" borderId="0" xfId="2" applyNumberFormat="1" applyFont="1" applyFill="1" applyAlignment="1">
      <alignment vertical="center"/>
    </xf>
    <xf numFmtId="3" fontId="6" fillId="0" borderId="0" xfId="2" applyNumberFormat="1" applyFont="1" applyFill="1" applyAlignment="1">
      <alignment horizontal="center" vertical="center"/>
    </xf>
    <xf numFmtId="0" fontId="2" fillId="0" borderId="0" xfId="2" applyFont="1" applyFill="1" applyAlignment="1">
      <alignment horizontal="right"/>
    </xf>
    <xf numFmtId="49" fontId="6" fillId="0" borderId="1" xfId="3" applyNumberFormat="1" applyFont="1" applyFill="1" applyBorder="1" applyAlignment="1">
      <alignment horizontal="distributed" vertical="center" wrapText="1" justifyLastLine="1"/>
    </xf>
    <xf numFmtId="49" fontId="6" fillId="0" borderId="2" xfId="3" applyNumberFormat="1" applyFont="1" applyFill="1" applyBorder="1" applyAlignment="1">
      <alignment horizontal="distributed" vertical="center" justifyLastLine="1"/>
    </xf>
    <xf numFmtId="49" fontId="6" fillId="0" borderId="3" xfId="3" applyNumberFormat="1" applyFont="1" applyFill="1" applyBorder="1" applyAlignment="1">
      <alignment horizontal="distributed" vertical="center" justifyLastLine="1"/>
    </xf>
    <xf numFmtId="177" fontId="10" fillId="0" borderId="2" xfId="4" applyNumberFormat="1" applyFont="1" applyFill="1" applyBorder="1" applyAlignment="1">
      <alignment vertical="center"/>
    </xf>
    <xf numFmtId="3" fontId="11" fillId="0" borderId="2" xfId="3" applyNumberFormat="1" applyFont="1" applyFill="1" applyBorder="1" applyAlignment="1">
      <alignment vertical="center"/>
    </xf>
    <xf numFmtId="177" fontId="6" fillId="0" borderId="4" xfId="4" applyNumberFormat="1" applyFont="1" applyFill="1" applyBorder="1" applyAlignment="1">
      <alignment vertical="center"/>
    </xf>
    <xf numFmtId="3" fontId="2" fillId="0" borderId="4" xfId="3" applyNumberFormat="1" applyFont="1" applyFill="1" applyBorder="1" applyAlignment="1">
      <alignment horizontal="left" vertical="center" indent="1"/>
    </xf>
    <xf numFmtId="3" fontId="6" fillId="0" borderId="4" xfId="3" applyNumberFormat="1" applyFont="1" applyFill="1" applyBorder="1" applyAlignment="1">
      <alignment horizontal="left" vertical="center" indent="2"/>
    </xf>
    <xf numFmtId="3" fontId="2" fillId="0" borderId="4" xfId="3" applyNumberFormat="1" applyFont="1" applyFill="1" applyBorder="1" applyAlignment="1">
      <alignment horizontal="left" vertical="center" indent="2"/>
    </xf>
    <xf numFmtId="178" fontId="6" fillId="0" borderId="4" xfId="4" applyNumberFormat="1" applyFont="1" applyFill="1" applyBorder="1" applyAlignment="1">
      <alignment vertical="center"/>
    </xf>
    <xf numFmtId="3" fontId="6" fillId="0" borderId="4" xfId="3" applyNumberFormat="1" applyFont="1" applyFill="1" applyBorder="1" applyAlignment="1">
      <alignment horizontal="left" vertical="center" indent="1"/>
    </xf>
    <xf numFmtId="177" fontId="6" fillId="0" borderId="4" xfId="2" applyNumberFormat="1" applyFont="1" applyFill="1" applyBorder="1" applyAlignment="1">
      <alignment vertical="center"/>
    </xf>
    <xf numFmtId="3" fontId="2" fillId="0" borderId="4" xfId="3" applyNumberFormat="1" applyFont="1" applyFill="1" applyBorder="1" applyAlignment="1">
      <alignment horizontal="left" vertical="center" wrapText="1" indent="1"/>
    </xf>
    <xf numFmtId="3" fontId="6" fillId="0" borderId="0" xfId="2" applyNumberFormat="1" applyFont="1" applyFill="1"/>
    <xf numFmtId="3" fontId="12" fillId="0" borderId="0" xfId="2" applyNumberFormat="1" applyFont="1" applyFill="1"/>
    <xf numFmtId="43" fontId="6" fillId="0" borderId="0" xfId="1" applyFont="1" applyFill="1"/>
    <xf numFmtId="179" fontId="12" fillId="0" borderId="0" xfId="1" applyNumberFormat="1" applyFont="1" applyFill="1"/>
    <xf numFmtId="3" fontId="2" fillId="0" borderId="4" xfId="3" applyNumberFormat="1" applyFont="1" applyFill="1" applyBorder="1" applyAlignment="1">
      <alignment horizontal="left" vertical="center" wrapText="1" indent="2"/>
    </xf>
    <xf numFmtId="177" fontId="10" fillId="0" borderId="4" xfId="4" applyNumberFormat="1" applyFont="1" applyFill="1" applyBorder="1" applyAlignment="1">
      <alignment vertical="center"/>
    </xf>
    <xf numFmtId="3" fontId="11" fillId="0" borderId="4" xfId="3" applyNumberFormat="1" applyFont="1" applyFill="1" applyBorder="1" applyAlignment="1">
      <alignment vertical="center"/>
    </xf>
    <xf numFmtId="0" fontId="6" fillId="0" borderId="4" xfId="2" applyFont="1" applyFill="1" applyBorder="1" applyAlignment="1">
      <alignment horizontal="left" vertical="center" indent="1"/>
    </xf>
    <xf numFmtId="0" fontId="6" fillId="0" borderId="4" xfId="2" applyFont="1" applyFill="1" applyBorder="1" applyAlignment="1">
      <alignment horizontal="left" vertical="center" wrapText="1" indent="1"/>
    </xf>
    <xf numFmtId="0" fontId="2" fillId="0" borderId="4" xfId="2" applyFont="1" applyFill="1" applyBorder="1" applyAlignment="1">
      <alignment horizontal="left" vertical="center" wrapText="1" indent="1"/>
    </xf>
    <xf numFmtId="177" fontId="10" fillId="0" borderId="4" xfId="2" applyNumberFormat="1" applyFont="1" applyFill="1" applyBorder="1" applyAlignment="1">
      <alignment vertical="center"/>
    </xf>
    <xf numFmtId="3" fontId="10" fillId="0" borderId="4" xfId="3" applyNumberFormat="1" applyFont="1" applyFill="1" applyBorder="1" applyAlignment="1">
      <alignment vertical="center"/>
    </xf>
    <xf numFmtId="178" fontId="10" fillId="0" borderId="4" xfId="2" applyNumberFormat="1" applyFont="1" applyFill="1" applyBorder="1" applyAlignment="1">
      <alignment vertical="center"/>
    </xf>
    <xf numFmtId="178" fontId="10" fillId="0" borderId="4" xfId="4" applyNumberFormat="1" applyFont="1" applyFill="1" applyBorder="1" applyAlignment="1">
      <alignment vertical="center"/>
    </xf>
    <xf numFmtId="177" fontId="10" fillId="0" borderId="4" xfId="2" applyNumberFormat="1" applyFont="1" applyFill="1" applyBorder="1" applyAlignment="1">
      <alignment horizontal="right" vertical="center"/>
    </xf>
    <xf numFmtId="177" fontId="10" fillId="0" borderId="5" xfId="2" applyNumberFormat="1" applyFont="1" applyFill="1" applyBorder="1" applyAlignment="1">
      <alignment vertical="center"/>
    </xf>
    <xf numFmtId="3" fontId="11" fillId="0" borderId="5" xfId="3" applyNumberFormat="1" applyFont="1" applyFill="1" applyBorder="1" applyAlignment="1">
      <alignment vertical="center"/>
    </xf>
    <xf numFmtId="0" fontId="3" fillId="0" borderId="0" xfId="5" applyFont="1" applyFill="1" applyAlignment="1"/>
    <xf numFmtId="0" fontId="3" fillId="0" borderId="0" xfId="5" applyFont="1" applyFill="1"/>
    <xf numFmtId="0" fontId="7" fillId="0" borderId="0" xfId="5" applyFont="1" applyFill="1" applyAlignment="1"/>
    <xf numFmtId="0" fontId="7" fillId="0" borderId="0" xfId="5" applyFont="1" applyFill="1"/>
    <xf numFmtId="3" fontId="6" fillId="0" borderId="0" xfId="5" applyNumberFormat="1" applyFont="1" applyFill="1" applyAlignment="1">
      <alignment vertical="center"/>
    </xf>
    <xf numFmtId="3" fontId="6" fillId="0" borderId="0" xfId="5" applyNumberFormat="1" applyFont="1" applyFill="1" applyAlignment="1">
      <alignment horizontal="center" vertical="center"/>
    </xf>
    <xf numFmtId="0" fontId="2" fillId="0" borderId="0" xfId="5" applyFont="1" applyFill="1" applyAlignment="1">
      <alignment horizontal="right"/>
    </xf>
    <xf numFmtId="3" fontId="2" fillId="0" borderId="3" xfId="6" applyNumberFormat="1" applyFont="1" applyFill="1" applyBorder="1" applyAlignment="1">
      <alignment horizontal="center" vertical="center"/>
    </xf>
    <xf numFmtId="49" fontId="2" fillId="0" borderId="3" xfId="6" applyNumberFormat="1" applyFont="1" applyFill="1" applyBorder="1" applyAlignment="1">
      <alignment horizontal="distributed" vertical="center" justifyLastLine="1"/>
    </xf>
    <xf numFmtId="3" fontId="6" fillId="0" borderId="0" xfId="6" applyNumberFormat="1" applyFont="1" applyFill="1" applyBorder="1" applyAlignment="1">
      <alignment vertical="center"/>
    </xf>
    <xf numFmtId="3" fontId="2" fillId="0" borderId="2" xfId="6" applyNumberFormat="1" applyFont="1" applyFill="1" applyBorder="1" applyAlignment="1">
      <alignment vertical="top"/>
    </xf>
    <xf numFmtId="177" fontId="6" fillId="0" borderId="2" xfId="6" applyNumberFormat="1" applyFont="1" applyFill="1" applyBorder="1" applyAlignment="1">
      <alignment vertical="top"/>
    </xf>
    <xf numFmtId="4" fontId="6" fillId="0" borderId="2" xfId="6" applyNumberFormat="1" applyFont="1" applyFill="1" applyBorder="1" applyAlignment="1">
      <alignment horizontal="left" vertical="center" wrapText="1"/>
    </xf>
    <xf numFmtId="3" fontId="6" fillId="0" borderId="4" xfId="6" applyNumberFormat="1" applyFont="1" applyFill="1" applyBorder="1" applyAlignment="1">
      <alignment horizontal="left" vertical="top" indent="1"/>
    </xf>
    <xf numFmtId="177" fontId="6" fillId="0" borderId="4" xfId="6" applyNumberFormat="1" applyFont="1" applyFill="1" applyBorder="1" applyAlignment="1">
      <alignment vertical="top"/>
    </xf>
    <xf numFmtId="4" fontId="6" fillId="0" borderId="4" xfId="6" applyNumberFormat="1" applyFont="1" applyFill="1" applyBorder="1" applyAlignment="1">
      <alignment horizontal="left" vertical="center" wrapText="1"/>
    </xf>
    <xf numFmtId="3" fontId="2" fillId="0" borderId="4" xfId="6" applyNumberFormat="1" applyFont="1" applyFill="1" applyBorder="1" applyAlignment="1">
      <alignment horizontal="left" vertical="top" indent="1"/>
    </xf>
    <xf numFmtId="3" fontId="6" fillId="0" borderId="4" xfId="6" applyNumberFormat="1" applyFont="1" applyFill="1" applyBorder="1" applyAlignment="1">
      <alignment horizontal="left" vertical="top" indent="2"/>
    </xf>
    <xf numFmtId="3" fontId="2" fillId="0" borderId="4" xfId="6" applyNumberFormat="1" applyFont="1" applyFill="1" applyBorder="1" applyAlignment="1">
      <alignment vertical="top"/>
    </xf>
    <xf numFmtId="3" fontId="2" fillId="0" borderId="4" xfId="6" applyNumberFormat="1" applyFont="1" applyFill="1" applyBorder="1" applyAlignment="1">
      <alignment horizontal="left" vertical="top" wrapText="1" indent="1"/>
    </xf>
    <xf numFmtId="177" fontId="6" fillId="0" borderId="7" xfId="6" applyNumberFormat="1" applyFont="1" applyFill="1" applyBorder="1" applyAlignment="1">
      <alignment vertical="top"/>
    </xf>
    <xf numFmtId="3" fontId="6" fillId="0" borderId="7" xfId="6" applyNumberFormat="1" applyFont="1" applyFill="1" applyBorder="1" applyAlignment="1">
      <alignment vertical="center"/>
    </xf>
    <xf numFmtId="3" fontId="2" fillId="0" borderId="5" xfId="6" applyNumberFormat="1" applyFont="1" applyFill="1" applyBorder="1" applyAlignment="1">
      <alignment vertical="top"/>
    </xf>
    <xf numFmtId="177" fontId="6" fillId="0" borderId="5" xfId="6" applyNumberFormat="1" applyFont="1" applyFill="1" applyBorder="1" applyAlignment="1">
      <alignment vertical="top"/>
    </xf>
    <xf numFmtId="4" fontId="6" fillId="0" borderId="5" xfId="6" applyNumberFormat="1" applyFont="1" applyFill="1" applyBorder="1" applyAlignment="1">
      <alignment horizontal="left" vertical="center" wrapText="1"/>
    </xf>
    <xf numFmtId="41" fontId="6" fillId="0" borderId="0" xfId="6" applyNumberFormat="1" applyFont="1" applyFill="1" applyBorder="1" applyAlignment="1">
      <alignment vertical="center"/>
    </xf>
    <xf numFmtId="4" fontId="6" fillId="0" borderId="0" xfId="6" applyNumberFormat="1" applyFont="1" applyFill="1" applyBorder="1" applyAlignment="1">
      <alignment horizontal="left" vertical="center" wrapText="1"/>
    </xf>
    <xf numFmtId="3" fontId="10" fillId="0" borderId="0" xfId="6" applyNumberFormat="1" applyFont="1" applyFill="1" applyBorder="1" applyAlignment="1">
      <alignment vertical="center"/>
    </xf>
    <xf numFmtId="41" fontId="10" fillId="0" borderId="0" xfId="6" applyNumberFormat="1" applyFont="1" applyFill="1" applyBorder="1" applyAlignment="1">
      <alignment vertical="center"/>
    </xf>
    <xf numFmtId="4" fontId="6" fillId="0" borderId="0" xfId="6" applyNumberFormat="1" applyFont="1" applyFill="1" applyBorder="1" applyAlignment="1">
      <alignment vertical="center"/>
    </xf>
    <xf numFmtId="0" fontId="6" fillId="0" borderId="0" xfId="2" applyFont="1"/>
    <xf numFmtId="0" fontId="19" fillId="0" borderId="0" xfId="2" applyFont="1" applyBorder="1" applyAlignment="1">
      <alignment horizontal="left"/>
    </xf>
    <xf numFmtId="0" fontId="6" fillId="0" borderId="0" xfId="2" applyFont="1" applyBorder="1" applyAlignment="1">
      <alignment horizontal="left" vertical="center"/>
    </xf>
    <xf numFmtId="0" fontId="6" fillId="0" borderId="0" xfId="2" applyFont="1" applyAlignment="1">
      <alignment horizontal="right" vertical="center"/>
    </xf>
    <xf numFmtId="49" fontId="6" fillId="0" borderId="2" xfId="2" applyNumberFormat="1" applyFont="1" applyBorder="1" applyAlignment="1">
      <alignment horizontal="center" vertical="center"/>
    </xf>
    <xf numFmtId="49" fontId="6" fillId="0" borderId="5" xfId="2" applyNumberFormat="1" applyFont="1" applyBorder="1" applyAlignment="1">
      <alignment horizontal="center" vertical="center"/>
    </xf>
    <xf numFmtId="49" fontId="11" fillId="0" borderId="4" xfId="2" applyNumberFormat="1" applyFont="1" applyBorder="1" applyAlignment="1">
      <alignment vertical="top" wrapText="1"/>
    </xf>
    <xf numFmtId="0" fontId="6" fillId="0" borderId="4" xfId="2" applyFont="1" applyBorder="1" applyAlignment="1">
      <alignment vertical="center"/>
    </xf>
    <xf numFmtId="177" fontId="6" fillId="0" borderId="4" xfId="2" applyNumberFormat="1" applyFont="1" applyBorder="1" applyAlignment="1">
      <alignment horizontal="right" vertical="center"/>
    </xf>
    <xf numFmtId="177" fontId="10" fillId="0" borderId="4" xfId="2" applyNumberFormat="1" applyFont="1" applyBorder="1" applyAlignment="1">
      <alignment horizontal="right" vertical="top"/>
    </xf>
    <xf numFmtId="177" fontId="10" fillId="0" borderId="7" xfId="2" applyNumberFormat="1" applyFont="1" applyBorder="1" applyAlignment="1">
      <alignment horizontal="right" vertical="top"/>
    </xf>
    <xf numFmtId="49" fontId="6" fillId="0" borderId="10" xfId="2" applyNumberFormat="1" applyFont="1" applyBorder="1" applyAlignment="1">
      <alignment horizontal="justify" vertical="top"/>
    </xf>
    <xf numFmtId="49" fontId="2" fillId="0" borderId="4" xfId="2" applyNumberFormat="1" applyFont="1" applyBorder="1" applyAlignment="1">
      <alignment horizontal="left" vertical="top" indent="1"/>
    </xf>
    <xf numFmtId="0" fontId="6" fillId="0" borderId="4" xfId="2" applyFont="1" applyBorder="1" applyAlignment="1">
      <alignment vertical="top"/>
    </xf>
    <xf numFmtId="177" fontId="6" fillId="0" borderId="4" xfId="2" applyNumberFormat="1" applyFont="1" applyBorder="1" applyAlignment="1">
      <alignment horizontal="right" vertical="top"/>
    </xf>
    <xf numFmtId="177" fontId="2" fillId="0" borderId="7" xfId="2" applyNumberFormat="1" applyBorder="1" applyAlignment="1">
      <alignment horizontal="right" vertical="top"/>
    </xf>
    <xf numFmtId="49" fontId="6" fillId="0" borderId="11" xfId="2" applyNumberFormat="1" applyFont="1" applyBorder="1" applyAlignment="1">
      <alignment horizontal="justify" vertical="top" wrapText="1"/>
    </xf>
    <xf numFmtId="49" fontId="11" fillId="0" borderId="4" xfId="2" applyNumberFormat="1" applyFont="1" applyBorder="1" applyAlignment="1">
      <alignment vertical="top"/>
    </xf>
    <xf numFmtId="49" fontId="6" fillId="0" borderId="11" xfId="2" applyNumberFormat="1" applyFont="1" applyBorder="1" applyAlignment="1">
      <alignment horizontal="justify" vertical="top"/>
    </xf>
    <xf numFmtId="49" fontId="10" fillId="0" borderId="5" xfId="2" applyNumberFormat="1" applyFont="1" applyBorder="1" applyAlignment="1">
      <alignment horizontal="center" vertical="top"/>
    </xf>
    <xf numFmtId="0" fontId="6" fillId="0" borderId="5" xfId="2" applyFont="1" applyBorder="1" applyAlignment="1">
      <alignment vertical="center"/>
    </xf>
    <xf numFmtId="177" fontId="6" fillId="0" borderId="5" xfId="2" applyNumberFormat="1" applyFont="1" applyBorder="1" applyAlignment="1">
      <alignment horizontal="right" vertical="center"/>
    </xf>
    <xf numFmtId="177" fontId="10" fillId="0" borderId="5" xfId="2" applyNumberFormat="1" applyFont="1" applyBorder="1" applyAlignment="1">
      <alignment horizontal="right" vertical="top"/>
    </xf>
    <xf numFmtId="177" fontId="10" fillId="0" borderId="12" xfId="2" applyNumberFormat="1" applyFont="1" applyBorder="1" applyAlignment="1">
      <alignment horizontal="right" vertical="top"/>
    </xf>
    <xf numFmtId="49" fontId="6" fillId="0" borderId="13" xfId="2" applyNumberFormat="1" applyFont="1" applyBorder="1" applyAlignment="1">
      <alignment horizontal="justify" vertical="top"/>
    </xf>
    <xf numFmtId="0" fontId="2" fillId="0" borderId="0" xfId="2" applyFont="1" applyFill="1"/>
    <xf numFmtId="0" fontId="2" fillId="0" borderId="3" xfId="2" applyFont="1" applyFill="1" applyBorder="1" applyAlignment="1">
      <alignment horizontal="center" vertical="top" wrapText="1"/>
    </xf>
    <xf numFmtId="0" fontId="2" fillId="0" borderId="3" xfId="2" applyFont="1" applyFill="1" applyBorder="1" applyAlignment="1">
      <alignment horizontal="center" vertical="center" wrapText="1"/>
    </xf>
    <xf numFmtId="41" fontId="10" fillId="0" borderId="4" xfId="2" applyNumberFormat="1" applyFont="1" applyFill="1" applyBorder="1" applyAlignment="1">
      <alignment horizontal="right" vertical="top"/>
    </xf>
    <xf numFmtId="49" fontId="11" fillId="0" borderId="4" xfId="2" applyNumberFormat="1" applyFont="1" applyFill="1" applyBorder="1" applyAlignment="1">
      <alignment horizontal="left" vertical="top" wrapText="1"/>
    </xf>
    <xf numFmtId="0" fontId="2" fillId="0" borderId="0" xfId="2" applyFont="1" applyFill="1" applyAlignment="1">
      <alignment vertical="center"/>
    </xf>
    <xf numFmtId="41" fontId="6" fillId="0" borderId="4" xfId="2" applyNumberFormat="1" applyFont="1" applyFill="1" applyBorder="1" applyAlignment="1">
      <alignment horizontal="right" vertical="top"/>
    </xf>
    <xf numFmtId="0" fontId="6" fillId="0" borderId="4" xfId="5" applyFont="1" applyFill="1" applyBorder="1" applyAlignment="1">
      <alignment vertical="top" wrapText="1"/>
    </xf>
    <xf numFmtId="41" fontId="6" fillId="0" borderId="7" xfId="2" applyNumberFormat="1" applyFont="1" applyFill="1" applyBorder="1" applyAlignment="1">
      <alignment horizontal="right" vertical="top"/>
    </xf>
    <xf numFmtId="49" fontId="2" fillId="0" borderId="11" xfId="2" applyNumberFormat="1" applyFont="1" applyFill="1" applyBorder="1" applyAlignment="1">
      <alignment horizontal="justify" vertical="top"/>
    </xf>
    <xf numFmtId="49" fontId="6" fillId="0" borderId="4" xfId="2" applyNumberFormat="1" applyFont="1" applyFill="1" applyBorder="1" applyAlignment="1">
      <alignment horizontal="left" vertical="top" wrapText="1"/>
    </xf>
    <xf numFmtId="178" fontId="6" fillId="0" borderId="4" xfId="2" applyNumberFormat="1" applyFont="1" applyFill="1" applyBorder="1" applyAlignment="1">
      <alignment horizontal="right" vertical="top"/>
    </xf>
    <xf numFmtId="49" fontId="2" fillId="0" borderId="7" xfId="2" applyNumberFormat="1" applyFont="1" applyFill="1" applyBorder="1" applyAlignment="1">
      <alignment horizontal="center" vertical="top"/>
    </xf>
    <xf numFmtId="49" fontId="6" fillId="0" borderId="11" xfId="2" applyNumberFormat="1" applyFont="1" applyFill="1" applyBorder="1" applyAlignment="1">
      <alignment horizontal="justify" vertical="top" wrapText="1"/>
    </xf>
    <xf numFmtId="49" fontId="2" fillId="0" borderId="4" xfId="2" applyNumberFormat="1" applyFont="1" applyFill="1" applyBorder="1" applyAlignment="1">
      <alignment horizontal="left" vertical="top"/>
    </xf>
    <xf numFmtId="49" fontId="2" fillId="0" borderId="7" xfId="2" applyNumberFormat="1" applyFont="1" applyFill="1" applyBorder="1" applyAlignment="1">
      <alignment horizontal="center" vertical="center"/>
    </xf>
    <xf numFmtId="49" fontId="6" fillId="0" borderId="11" xfId="2" applyNumberFormat="1" applyFont="1" applyFill="1" applyBorder="1" applyAlignment="1">
      <alignment vertical="center"/>
    </xf>
    <xf numFmtId="49" fontId="6" fillId="0" borderId="7" xfId="2" applyNumberFormat="1" applyFont="1" applyFill="1" applyBorder="1" applyAlignment="1">
      <alignment horizontal="center" vertical="top"/>
    </xf>
    <xf numFmtId="49" fontId="6" fillId="0" borderId="11" xfId="2" applyNumberFormat="1" applyFont="1" applyFill="1" applyBorder="1" applyAlignment="1">
      <alignment horizontal="justify" vertical="top"/>
    </xf>
    <xf numFmtId="49" fontId="6" fillId="0" borderId="4" xfId="2" applyNumberFormat="1" applyFont="1" applyFill="1" applyBorder="1" applyAlignment="1">
      <alignment horizontal="left" vertical="top"/>
    </xf>
    <xf numFmtId="41" fontId="6" fillId="0" borderId="4" xfId="2" applyNumberFormat="1" applyFont="1" applyFill="1" applyBorder="1" applyAlignment="1">
      <alignment horizontal="right" vertical="center"/>
    </xf>
    <xf numFmtId="49" fontId="6" fillId="0" borderId="7" xfId="2" applyNumberFormat="1" applyFont="1" applyFill="1" applyBorder="1" applyAlignment="1">
      <alignment vertical="top"/>
    </xf>
    <xf numFmtId="49" fontId="6" fillId="0" borderId="11" xfId="2" applyNumberFormat="1" applyFont="1" applyFill="1" applyBorder="1" applyAlignment="1">
      <alignment horizontal="justify" vertical="center"/>
    </xf>
    <xf numFmtId="49" fontId="6" fillId="0" borderId="7" xfId="7" applyNumberFormat="1" applyFont="1" applyFill="1" applyBorder="1" applyAlignment="1">
      <alignment vertical="top"/>
    </xf>
    <xf numFmtId="41" fontId="6" fillId="0" borderId="5" xfId="2" applyNumberFormat="1" applyFont="1" applyFill="1" applyBorder="1" applyAlignment="1">
      <alignment horizontal="right" vertical="top"/>
    </xf>
    <xf numFmtId="49" fontId="6" fillId="0" borderId="5" xfId="2" applyNumberFormat="1" applyFont="1" applyFill="1" applyBorder="1" applyAlignment="1">
      <alignment horizontal="left" vertical="top" wrapText="1"/>
    </xf>
    <xf numFmtId="49" fontId="6" fillId="0" borderId="12" xfId="7" applyNumberFormat="1" applyFont="1" applyFill="1" applyBorder="1" applyAlignment="1">
      <alignment vertical="top"/>
    </xf>
    <xf numFmtId="49" fontId="6" fillId="0" borderId="13" xfId="2" applyNumberFormat="1" applyFont="1" applyFill="1" applyBorder="1" applyAlignment="1">
      <alignment horizontal="justify" vertical="top" wrapText="1"/>
    </xf>
    <xf numFmtId="49" fontId="6" fillId="0" borderId="7" xfId="7" applyNumberFormat="1" applyFont="1" applyFill="1" applyBorder="1" applyAlignment="1">
      <alignment horizontal="center" vertical="top" wrapText="1"/>
    </xf>
    <xf numFmtId="49" fontId="2" fillId="0" borderId="4" xfId="2" applyNumberFormat="1" applyFont="1" applyFill="1" applyBorder="1" applyAlignment="1">
      <alignment horizontal="left" vertical="center"/>
    </xf>
    <xf numFmtId="49" fontId="6" fillId="0" borderId="7" xfId="7" applyNumberFormat="1" applyFont="1" applyFill="1" applyBorder="1" applyAlignment="1">
      <alignment horizontal="center" vertical="center" wrapText="1"/>
    </xf>
    <xf numFmtId="49" fontId="2" fillId="0" borderId="11" xfId="2" applyNumberFormat="1" applyFont="1" applyFill="1" applyBorder="1" applyAlignment="1">
      <alignment vertical="center" wrapText="1"/>
    </xf>
    <xf numFmtId="41" fontId="6" fillId="0" borderId="7" xfId="2" applyNumberFormat="1" applyFont="1" applyFill="1" applyBorder="1" applyAlignment="1">
      <alignment horizontal="right" vertical="center"/>
    </xf>
    <xf numFmtId="49" fontId="2" fillId="0" borderId="11" xfId="2" applyNumberFormat="1" applyFont="1" applyFill="1" applyBorder="1" applyAlignment="1">
      <alignment horizontal="justify" vertical="center"/>
    </xf>
    <xf numFmtId="49" fontId="6" fillId="0" borderId="4" xfId="2" applyNumberFormat="1" applyFont="1" applyFill="1" applyBorder="1" applyAlignment="1">
      <alignment horizontal="left" vertical="center"/>
    </xf>
    <xf numFmtId="0" fontId="6" fillId="0" borderId="0" xfId="2" applyFont="1" applyFill="1" applyAlignment="1">
      <alignment horizontal="justify" vertical="center" wrapText="1"/>
    </xf>
    <xf numFmtId="0" fontId="2" fillId="0" borderId="11" xfId="2" applyFont="1" applyFill="1" applyBorder="1" applyAlignment="1">
      <alignment horizontal="justify" vertical="center"/>
    </xf>
    <xf numFmtId="41" fontId="10" fillId="0" borderId="4" xfId="2" applyNumberFormat="1" applyFont="1" applyFill="1" applyBorder="1" applyAlignment="1">
      <alignment horizontal="right" vertical="center"/>
    </xf>
    <xf numFmtId="49" fontId="11" fillId="0" borderId="4" xfId="2" applyNumberFormat="1" applyFont="1" applyFill="1" applyBorder="1" applyAlignment="1">
      <alignment horizontal="left" vertical="center"/>
    </xf>
    <xf numFmtId="181" fontId="6" fillId="0" borderId="4" xfId="2" applyNumberFormat="1" applyFont="1" applyFill="1" applyBorder="1" applyAlignment="1">
      <alignment horizontal="right" vertical="center"/>
    </xf>
    <xf numFmtId="41" fontId="10" fillId="0" borderId="5" xfId="2" applyNumberFormat="1" applyFont="1" applyFill="1" applyBorder="1" applyAlignment="1">
      <alignment horizontal="right" vertical="center"/>
    </xf>
    <xf numFmtId="49" fontId="11" fillId="0" borderId="5" xfId="2" applyNumberFormat="1" applyFont="1" applyFill="1" applyBorder="1" applyAlignment="1">
      <alignment horizontal="center" vertical="center"/>
    </xf>
    <xf numFmtId="41" fontId="6" fillId="0" borderId="12" xfId="2" applyNumberFormat="1" applyFont="1" applyFill="1" applyBorder="1" applyAlignment="1">
      <alignment horizontal="right" vertical="center"/>
    </xf>
    <xf numFmtId="49" fontId="14" fillId="0" borderId="13" xfId="2" applyNumberFormat="1" applyFont="1" applyFill="1" applyBorder="1" applyAlignment="1">
      <alignment horizontal="justify" vertical="center"/>
    </xf>
    <xf numFmtId="0" fontId="2" fillId="0" borderId="0" xfId="2" applyFont="1" applyFill="1" applyAlignment="1">
      <alignment horizontal="justify"/>
    </xf>
    <xf numFmtId="0" fontId="21" fillId="0" borderId="0" xfId="2" applyFont="1" applyFill="1" applyBorder="1" applyAlignment="1">
      <alignment horizontal="left" vertical="top"/>
    </xf>
    <xf numFmtId="0" fontId="6" fillId="0" borderId="0" xfId="2" applyFont="1" applyFill="1" applyBorder="1" applyAlignment="1">
      <alignment horizontal="left" vertical="top"/>
    </xf>
    <xf numFmtId="0" fontId="2" fillId="0" borderId="0" xfId="2" applyFont="1" applyFill="1" applyBorder="1" applyAlignment="1">
      <alignment horizontal="left" vertical="top"/>
    </xf>
    <xf numFmtId="0" fontId="2" fillId="0" borderId="0" xfId="2" applyFont="1" applyFill="1" applyBorder="1" applyAlignment="1">
      <alignment horizontal="right" vertical="top"/>
    </xf>
    <xf numFmtId="0" fontId="2" fillId="0" borderId="0" xfId="2" applyFont="1" applyFill="1" applyAlignment="1">
      <alignment vertical="top"/>
    </xf>
    <xf numFmtId="0" fontId="2" fillId="0" borderId="3" xfId="2" applyFont="1" applyFill="1" applyBorder="1" applyAlignment="1">
      <alignment horizontal="center" vertical="center"/>
    </xf>
    <xf numFmtId="0" fontId="2" fillId="0" borderId="3" xfId="2" applyFont="1" applyFill="1" applyBorder="1" applyAlignment="1">
      <alignment horizontal="center" vertical="center" wrapText="1" justifyLastLine="1"/>
    </xf>
    <xf numFmtId="0" fontId="2" fillId="0" borderId="4" xfId="2" applyFont="1" applyFill="1" applyBorder="1" applyAlignment="1">
      <alignment vertical="top"/>
    </xf>
    <xf numFmtId="0" fontId="2" fillId="0" borderId="4" xfId="2" applyFont="1" applyFill="1" applyBorder="1" applyAlignment="1">
      <alignment horizontal="center" vertical="top"/>
    </xf>
    <xf numFmtId="177" fontId="2" fillId="0" borderId="11" xfId="2" applyNumberFormat="1" applyFont="1" applyFill="1" applyBorder="1" applyAlignment="1">
      <alignment horizontal="right" vertical="top"/>
    </xf>
    <xf numFmtId="177" fontId="2" fillId="0" borderId="4" xfId="2" applyNumberFormat="1" applyFont="1" applyFill="1" applyBorder="1" applyAlignment="1">
      <alignment horizontal="right" vertical="top"/>
    </xf>
    <xf numFmtId="177" fontId="6" fillId="0" borderId="4" xfId="2" applyNumberFormat="1" applyFont="1" applyFill="1" applyBorder="1" applyAlignment="1">
      <alignment vertical="top"/>
    </xf>
    <xf numFmtId="49" fontId="2" fillId="0" borderId="4" xfId="2" applyNumberFormat="1" applyFont="1" applyFill="1" applyBorder="1" applyAlignment="1">
      <alignment horizontal="justify" vertical="top" wrapText="1"/>
    </xf>
    <xf numFmtId="0" fontId="6" fillId="0" borderId="5" xfId="2" applyFont="1" applyFill="1" applyBorder="1" applyAlignment="1">
      <alignment horizontal="center" vertical="top" wrapText="1"/>
    </xf>
    <xf numFmtId="0" fontId="2" fillId="0" borderId="5" xfId="2" applyFont="1" applyFill="1" applyBorder="1" applyAlignment="1"/>
    <xf numFmtId="177" fontId="2" fillId="0" borderId="5" xfId="2" applyNumberFormat="1" applyFont="1" applyFill="1" applyBorder="1" applyAlignment="1">
      <alignment horizontal="right" vertical="center"/>
    </xf>
    <xf numFmtId="177" fontId="6" fillId="0" borderId="5" xfId="2" applyNumberFormat="1" applyFont="1" applyFill="1" applyBorder="1" applyAlignment="1">
      <alignment vertical="top"/>
    </xf>
    <xf numFmtId="49" fontId="11" fillId="0" borderId="5" xfId="2" applyNumberFormat="1" applyFont="1" applyFill="1" applyBorder="1" applyAlignment="1">
      <alignment horizontal="left" vertical="center"/>
    </xf>
    <xf numFmtId="0" fontId="11" fillId="0" borderId="0" xfId="2" applyFont="1" applyFill="1"/>
    <xf numFmtId="0" fontId="2" fillId="0" borderId="0" xfId="2" applyFont="1" applyFill="1" applyBorder="1"/>
    <xf numFmtId="49" fontId="6" fillId="0" borderId="8" xfId="2" applyNumberFormat="1" applyFont="1" applyFill="1" applyBorder="1" applyAlignment="1">
      <alignment horizontal="left" vertical="top"/>
    </xf>
    <xf numFmtId="178" fontId="6" fillId="0" borderId="8" xfId="2" applyNumberFormat="1" applyFont="1" applyFill="1" applyBorder="1" applyAlignment="1">
      <alignment horizontal="left" vertical="top"/>
    </xf>
    <xf numFmtId="177" fontId="2" fillId="0" borderId="8" xfId="2" applyNumberFormat="1" applyFont="1" applyFill="1" applyBorder="1" applyAlignment="1">
      <alignment horizontal="right" vertical="center"/>
    </xf>
    <xf numFmtId="0" fontId="6" fillId="0" borderId="0" xfId="2" applyFont="1" applyFill="1" applyAlignment="1">
      <alignment vertical="top"/>
    </xf>
    <xf numFmtId="49" fontId="2" fillId="0" borderId="2" xfId="2" applyNumberFormat="1" applyFont="1" applyFill="1" applyBorder="1" applyAlignment="1">
      <alignment horizontal="distributed" vertical="center" justifyLastLine="1"/>
    </xf>
    <xf numFmtId="178" fontId="2" fillId="0" borderId="3" xfId="2" applyNumberFormat="1" applyFont="1" applyFill="1" applyBorder="1" applyAlignment="1">
      <alignment horizontal="distributed" vertical="center" justifyLastLine="1"/>
    </xf>
    <xf numFmtId="49" fontId="2" fillId="0" borderId="3" xfId="2" applyNumberFormat="1" applyFont="1" applyFill="1" applyBorder="1" applyAlignment="1">
      <alignment horizontal="distributed" vertical="center" justifyLastLine="1"/>
    </xf>
    <xf numFmtId="49" fontId="2" fillId="0" borderId="9" xfId="2" applyNumberFormat="1" applyFont="1" applyFill="1" applyBorder="1" applyAlignment="1">
      <alignment vertical="center"/>
    </xf>
    <xf numFmtId="178" fontId="2" fillId="0" borderId="2" xfId="2" applyNumberFormat="1" applyFont="1" applyFill="1" applyBorder="1" applyAlignment="1">
      <alignment horizontal="center" vertical="center"/>
    </xf>
    <xf numFmtId="177" fontId="6" fillId="0" borderId="2" xfId="2" applyNumberFormat="1" applyFont="1" applyFill="1" applyBorder="1" applyAlignment="1">
      <alignment vertical="justify"/>
    </xf>
    <xf numFmtId="177" fontId="6" fillId="0" borderId="2" xfId="2" applyNumberFormat="1" applyFont="1" applyFill="1" applyBorder="1" applyAlignment="1">
      <alignment vertical="center"/>
    </xf>
    <xf numFmtId="49" fontId="6" fillId="0" borderId="2" xfId="2" applyNumberFormat="1" applyFont="1" applyFill="1" applyBorder="1" applyAlignment="1">
      <alignment vertical="center"/>
    </xf>
    <xf numFmtId="0" fontId="6" fillId="0" borderId="0" xfId="2" applyFont="1" applyFill="1" applyBorder="1" applyAlignment="1">
      <alignment vertical="justify"/>
    </xf>
    <xf numFmtId="49" fontId="2" fillId="0" borderId="7" xfId="2" applyNumberFormat="1" applyFont="1" applyFill="1" applyBorder="1" applyAlignment="1">
      <alignment horizontal="left" vertical="center" indent="1"/>
    </xf>
    <xf numFmtId="178" fontId="2" fillId="0" borderId="4" xfId="2" applyNumberFormat="1" applyFont="1" applyFill="1" applyBorder="1" applyAlignment="1">
      <alignment horizontal="center" vertical="center"/>
    </xf>
    <xf numFmtId="177" fontId="6" fillId="0" borderId="4" xfId="2" applyNumberFormat="1" applyFont="1" applyFill="1" applyBorder="1" applyAlignment="1">
      <alignment vertical="justify"/>
    </xf>
    <xf numFmtId="49" fontId="6" fillId="0" borderId="4" xfId="2" applyNumberFormat="1" applyFont="1" applyFill="1" applyBorder="1" applyAlignment="1">
      <alignment vertical="center"/>
    </xf>
    <xf numFmtId="49" fontId="6" fillId="0" borderId="7" xfId="2" applyNumberFormat="1" applyFont="1" applyFill="1" applyBorder="1" applyAlignment="1">
      <alignment vertical="center"/>
    </xf>
    <xf numFmtId="0" fontId="6" fillId="0" borderId="4" xfId="2" applyFont="1" applyFill="1" applyBorder="1" applyAlignment="1">
      <alignment vertical="justify"/>
    </xf>
    <xf numFmtId="177" fontId="6" fillId="0" borderId="0" xfId="2" applyNumberFormat="1" applyFont="1" applyFill="1" applyBorder="1" applyAlignment="1">
      <alignment vertical="center"/>
    </xf>
    <xf numFmtId="49" fontId="2" fillId="0" borderId="7" xfId="2" applyNumberFormat="1" applyFont="1" applyFill="1" applyBorder="1" applyAlignment="1">
      <alignment vertical="center"/>
    </xf>
    <xf numFmtId="49" fontId="6" fillId="0" borderId="12" xfId="2" applyNumberFormat="1" applyFont="1" applyFill="1" applyBorder="1" applyAlignment="1">
      <alignment vertical="center"/>
    </xf>
    <xf numFmtId="0" fontId="6" fillId="0" borderId="5" xfId="2" applyFont="1" applyFill="1" applyBorder="1" applyAlignment="1">
      <alignment vertical="justify"/>
    </xf>
    <xf numFmtId="177" fontId="6" fillId="0" borderId="5" xfId="2" applyNumberFormat="1" applyFont="1" applyFill="1" applyBorder="1" applyAlignment="1">
      <alignment vertical="justify"/>
    </xf>
    <xf numFmtId="177" fontId="6" fillId="0" borderId="5" xfId="2" applyNumberFormat="1" applyFont="1" applyFill="1" applyBorder="1" applyAlignment="1">
      <alignment vertical="center"/>
    </xf>
    <xf numFmtId="49" fontId="6" fillId="0" borderId="5" xfId="2" applyNumberFormat="1" applyFont="1" applyFill="1" applyBorder="1" applyAlignment="1">
      <alignment vertical="center"/>
    </xf>
    <xf numFmtId="0" fontId="23" fillId="0" borderId="0" xfId="11" applyFont="1" applyFill="1">
      <alignment vertical="center"/>
    </xf>
    <xf numFmtId="0" fontId="2" fillId="0" borderId="0" xfId="11" applyFont="1" applyFill="1" applyAlignment="1">
      <alignment horizontal="center" vertical="center"/>
    </xf>
    <xf numFmtId="0" fontId="2" fillId="0" borderId="0" xfId="11" applyFont="1" applyFill="1" applyAlignment="1">
      <alignment horizontal="right" vertical="center"/>
    </xf>
    <xf numFmtId="0" fontId="2" fillId="0" borderId="3" xfId="11" applyFont="1" applyFill="1" applyBorder="1" applyAlignment="1">
      <alignment horizontal="center" vertical="center" wrapText="1"/>
    </xf>
    <xf numFmtId="0" fontId="2" fillId="0" borderId="2" xfId="11" applyFont="1" applyFill="1" applyBorder="1" applyAlignment="1">
      <alignment vertical="top" wrapText="1"/>
    </xf>
    <xf numFmtId="179" fontId="6" fillId="0" borderId="2" xfId="12" applyNumberFormat="1" applyFont="1" applyFill="1" applyBorder="1" applyAlignment="1">
      <alignment vertical="top"/>
    </xf>
    <xf numFmtId="179" fontId="23" fillId="0" borderId="0" xfId="12" applyNumberFormat="1" applyFont="1" applyFill="1">
      <alignment vertical="center"/>
    </xf>
    <xf numFmtId="0" fontId="2" fillId="0" borderId="4" xfId="11" applyFont="1" applyFill="1" applyBorder="1" applyAlignment="1">
      <alignment vertical="top" wrapText="1"/>
    </xf>
    <xf numFmtId="179" fontId="6" fillId="0" borderId="4" xfId="12" applyNumberFormat="1" applyFont="1" applyFill="1" applyBorder="1" applyAlignment="1">
      <alignment vertical="top"/>
    </xf>
    <xf numFmtId="0" fontId="2" fillId="0" borderId="7" xfId="11" applyFont="1" applyFill="1" applyBorder="1" applyAlignment="1">
      <alignment vertical="top" wrapText="1"/>
    </xf>
    <xf numFmtId="0" fontId="2" fillId="0" borderId="11" xfId="11" applyFont="1" applyFill="1" applyBorder="1" applyAlignment="1">
      <alignment vertical="top" wrapText="1"/>
    </xf>
    <xf numFmtId="0" fontId="2" fillId="0" borderId="7" xfId="11" applyFont="1" applyFill="1" applyBorder="1" applyAlignment="1">
      <alignment horizontal="justify" vertical="top" wrapText="1"/>
    </xf>
    <xf numFmtId="49" fontId="6" fillId="0" borderId="0" xfId="12" applyNumberFormat="1" applyFont="1" applyFill="1" applyBorder="1" applyAlignment="1">
      <alignment vertical="top"/>
    </xf>
    <xf numFmtId="0" fontId="6" fillId="0" borderId="11" xfId="11" applyFont="1" applyFill="1" applyBorder="1" applyAlignment="1">
      <alignment horizontal="justify" vertical="top" wrapText="1"/>
    </xf>
    <xf numFmtId="0" fontId="2" fillId="0" borderId="12" xfId="11" applyFont="1" applyFill="1" applyBorder="1" applyAlignment="1">
      <alignment horizontal="center" vertical="center" wrapText="1"/>
    </xf>
    <xf numFmtId="179" fontId="6" fillId="0" borderId="5" xfId="12" applyNumberFormat="1" applyFont="1" applyFill="1" applyBorder="1" applyAlignment="1">
      <alignment vertical="center"/>
    </xf>
    <xf numFmtId="0" fontId="24" fillId="0" borderId="0" xfId="14" applyFont="1" applyFill="1" applyAlignment="1">
      <alignment vertical="center"/>
    </xf>
    <xf numFmtId="0" fontId="2" fillId="0" borderId="0" xfId="14" applyFont="1" applyFill="1" applyAlignment="1">
      <alignment horizontal="right" vertical="center"/>
    </xf>
    <xf numFmtId="0" fontId="2" fillId="0" borderId="0" xfId="2" applyFont="1" applyFill="1" applyAlignment="1">
      <alignment horizontal="distributed"/>
    </xf>
    <xf numFmtId="0" fontId="2" fillId="0" borderId="3" xfId="14" applyFont="1" applyFill="1" applyBorder="1" applyAlignment="1">
      <alignment horizontal="distributed" vertical="center" justifyLastLine="1"/>
    </xf>
    <xf numFmtId="0" fontId="2" fillId="0" borderId="3" xfId="14" applyFont="1" applyFill="1" applyBorder="1" applyAlignment="1">
      <alignment horizontal="distributed" vertical="center" wrapText="1" justifyLastLine="1"/>
    </xf>
    <xf numFmtId="3" fontId="2" fillId="0" borderId="3" xfId="14" applyNumberFormat="1" applyFont="1" applyFill="1" applyBorder="1" applyAlignment="1">
      <alignment horizontal="distributed" vertical="center" wrapText="1" justifyLastLine="1"/>
    </xf>
    <xf numFmtId="177" fontId="10" fillId="0" borderId="2" xfId="14" applyNumberFormat="1" applyFont="1" applyFill="1" applyBorder="1" applyAlignment="1">
      <alignment horizontal="right" vertical="top"/>
    </xf>
    <xf numFmtId="49" fontId="11" fillId="0" borderId="2" xfId="14" applyNumberFormat="1" applyFont="1" applyFill="1" applyBorder="1" applyAlignment="1">
      <alignment vertical="top"/>
    </xf>
    <xf numFmtId="177" fontId="6" fillId="0" borderId="4" xfId="14" applyNumberFormat="1" applyFont="1" applyFill="1" applyBorder="1" applyAlignment="1">
      <alignment horizontal="right" vertical="top"/>
    </xf>
    <xf numFmtId="49" fontId="2" fillId="0" borderId="4" xfId="14" applyNumberFormat="1" applyFont="1" applyFill="1" applyBorder="1" applyAlignment="1">
      <alignment horizontal="left" vertical="top" indent="1"/>
    </xf>
    <xf numFmtId="177" fontId="10" fillId="0" borderId="4" xfId="14" applyNumberFormat="1" applyFont="1" applyFill="1" applyBorder="1" applyAlignment="1">
      <alignment horizontal="right" vertical="top"/>
    </xf>
    <xf numFmtId="49" fontId="11" fillId="0" borderId="4" xfId="14" applyNumberFormat="1" applyFont="1" applyFill="1" applyBorder="1" applyAlignment="1">
      <alignment vertical="top"/>
    </xf>
    <xf numFmtId="49" fontId="2" fillId="0" borderId="4" xfId="14" applyNumberFormat="1" applyFont="1" applyFill="1" applyBorder="1" applyAlignment="1">
      <alignment horizontal="left" vertical="top" wrapText="1" indent="1"/>
    </xf>
    <xf numFmtId="49" fontId="11" fillId="0" borderId="4" xfId="14" applyNumberFormat="1" applyFont="1" applyFill="1" applyBorder="1" applyAlignment="1">
      <alignment vertical="top" wrapText="1"/>
    </xf>
    <xf numFmtId="49" fontId="2" fillId="0" borderId="4" xfId="14" applyNumberFormat="1" applyFont="1" applyFill="1" applyBorder="1" applyAlignment="1">
      <alignment horizontal="left" vertical="center" indent="1"/>
    </xf>
    <xf numFmtId="177" fontId="6" fillId="0" borderId="5" xfId="14" applyNumberFormat="1" applyFont="1" applyFill="1" applyBorder="1" applyAlignment="1">
      <alignment horizontal="right" vertical="top"/>
    </xf>
    <xf numFmtId="49" fontId="2" fillId="0" borderId="5" xfId="14" applyNumberFormat="1" applyFont="1" applyFill="1" applyBorder="1" applyAlignment="1">
      <alignment horizontal="left" vertical="top" indent="1"/>
    </xf>
    <xf numFmtId="49" fontId="2" fillId="0" borderId="4" xfId="14" applyNumberFormat="1" applyFont="1" applyFill="1" applyBorder="1" applyAlignment="1">
      <alignment vertical="top"/>
    </xf>
    <xf numFmtId="177" fontId="10" fillId="0" borderId="5" xfId="14" applyNumberFormat="1" applyFont="1" applyFill="1" applyBorder="1" applyAlignment="1">
      <alignment horizontal="right" vertical="top"/>
    </xf>
    <xf numFmtId="49" fontId="11" fillId="0" borderId="5" xfId="14" applyNumberFormat="1" applyFont="1" applyFill="1" applyBorder="1" applyAlignment="1">
      <alignment horizontal="center" vertical="top"/>
    </xf>
    <xf numFmtId="3" fontId="6" fillId="0" borderId="8" xfId="2" applyNumberFormat="1" applyFont="1" applyFill="1" applyBorder="1" applyAlignment="1">
      <alignment horizontal="center" vertical="center"/>
    </xf>
    <xf numFmtId="0" fontId="6" fillId="0" borderId="0" xfId="2" applyFont="1" applyFill="1" applyAlignment="1">
      <alignment horizontal="right" vertical="top"/>
    </xf>
    <xf numFmtId="49" fontId="6" fillId="0" borderId="3" xfId="17" applyNumberFormat="1" applyFont="1" applyFill="1" applyBorder="1" applyAlignment="1" applyProtection="1">
      <alignment horizontal="center" vertical="center" wrapText="1"/>
    </xf>
    <xf numFmtId="49" fontId="2" fillId="0" borderId="3" xfId="17" applyNumberFormat="1" applyFont="1" applyFill="1" applyBorder="1" applyAlignment="1">
      <alignment horizontal="center" vertical="center" wrapText="1"/>
    </xf>
    <xf numFmtId="49" fontId="6" fillId="0" borderId="1" xfId="17" applyNumberFormat="1" applyFont="1" applyFill="1" applyBorder="1" applyAlignment="1" applyProtection="1">
      <alignment horizontal="center" vertical="center" wrapText="1"/>
    </xf>
    <xf numFmtId="49" fontId="2" fillId="0" borderId="14" xfId="17" applyNumberFormat="1" applyFont="1" applyFill="1" applyBorder="1" applyAlignment="1" applyProtection="1">
      <alignment horizontal="center" vertical="center" wrapText="1"/>
    </xf>
    <xf numFmtId="41" fontId="2" fillId="0" borderId="0" xfId="17" applyNumberFormat="1" applyFont="1" applyFill="1" applyAlignment="1">
      <alignment vertical="center" wrapText="1"/>
    </xf>
    <xf numFmtId="177" fontId="10" fillId="0" borderId="2"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distributed" vertical="center" wrapText="1" justifyLastLine="1"/>
    </xf>
    <xf numFmtId="41" fontId="11" fillId="0" borderId="0" xfId="17" applyNumberFormat="1" applyFont="1" applyFill="1" applyAlignment="1">
      <alignment vertical="center" wrapText="1"/>
    </xf>
    <xf numFmtId="177" fontId="6" fillId="0" borderId="4" xfId="17" applyNumberFormat="1" applyFont="1" applyFill="1" applyBorder="1" applyAlignment="1" applyProtection="1">
      <alignment vertical="center" wrapText="1"/>
    </xf>
    <xf numFmtId="49" fontId="2" fillId="0" borderId="4" xfId="17" applyNumberFormat="1" applyFont="1" applyFill="1" applyBorder="1" applyAlignment="1" applyProtection="1">
      <alignment horizontal="left" vertical="center" wrapText="1"/>
    </xf>
    <xf numFmtId="49" fontId="2" fillId="0" borderId="4" xfId="17" applyNumberFormat="1" applyFont="1" applyFill="1" applyBorder="1" applyAlignment="1" applyProtection="1">
      <alignment horizontal="left" vertical="center" wrapText="1" indent="1"/>
    </xf>
    <xf numFmtId="177" fontId="6" fillId="0" borderId="4" xfId="17" applyNumberFormat="1" applyFont="1" applyFill="1" applyBorder="1" applyAlignment="1">
      <alignment vertical="center" wrapText="1"/>
    </xf>
    <xf numFmtId="49" fontId="6" fillId="0" borderId="4" xfId="17" applyNumberFormat="1" applyFont="1" applyFill="1" applyBorder="1" applyAlignment="1">
      <alignment horizontal="left" vertical="center" wrapText="1" indent="1"/>
    </xf>
    <xf numFmtId="49" fontId="2" fillId="0" borderId="4" xfId="17" applyNumberFormat="1" applyFont="1" applyFill="1" applyBorder="1" applyAlignment="1" applyProtection="1">
      <alignment horizontal="left" vertical="top" wrapText="1"/>
    </xf>
    <xf numFmtId="41" fontId="2" fillId="0" borderId="0" xfId="17" applyNumberFormat="1" applyFont="1" applyFill="1" applyAlignment="1">
      <alignment vertical="top" wrapText="1"/>
    </xf>
    <xf numFmtId="177" fontId="10" fillId="0" borderId="4" xfId="17" applyNumberFormat="1" applyFont="1" applyFill="1" applyBorder="1" applyAlignment="1" applyProtection="1">
      <alignment vertical="center" wrapText="1"/>
    </xf>
    <xf numFmtId="49" fontId="11" fillId="0" borderId="4" xfId="17" applyNumberFormat="1" applyFont="1" applyFill="1" applyBorder="1" applyAlignment="1" applyProtection="1">
      <alignment horizontal="left" vertical="center" wrapText="1" indent="2"/>
    </xf>
    <xf numFmtId="49" fontId="2" fillId="0" borderId="7" xfId="17" applyNumberFormat="1" applyFont="1" applyFill="1" applyBorder="1" applyAlignment="1" applyProtection="1">
      <alignment horizontal="left" vertical="center" wrapText="1" indent="1"/>
    </xf>
    <xf numFmtId="41" fontId="2" fillId="0" borderId="7" xfId="17" applyNumberFormat="1" applyFont="1" applyFill="1" applyBorder="1" applyAlignment="1">
      <alignment vertical="center" wrapText="1"/>
    </xf>
    <xf numFmtId="177" fontId="10" fillId="0" borderId="5" xfId="17" applyNumberFormat="1" applyFont="1" applyFill="1" applyBorder="1" applyAlignment="1" applyProtection="1">
      <alignment vertical="center" wrapText="1"/>
    </xf>
    <xf numFmtId="0" fontId="11" fillId="0" borderId="5" xfId="2" applyFont="1" applyFill="1" applyBorder="1" applyAlignment="1">
      <alignment horizontal="left" vertical="center" wrapText="1" indent="2"/>
    </xf>
    <xf numFmtId="41" fontId="6" fillId="0" borderId="0" xfId="17" applyNumberFormat="1" applyFont="1" applyFill="1" applyAlignment="1">
      <alignment vertical="center" wrapText="1"/>
    </xf>
    <xf numFmtId="0" fontId="3" fillId="0" borderId="0" xfId="2" applyFont="1" applyFill="1" applyAlignment="1">
      <alignment horizontal="center"/>
    </xf>
    <xf numFmtId="0" fontId="7" fillId="0" borderId="0" xfId="2" applyFont="1" applyFill="1" applyAlignment="1">
      <alignment horizontal="center"/>
    </xf>
    <xf numFmtId="3" fontId="6" fillId="0" borderId="0" xfId="2" applyNumberFormat="1" applyFont="1" applyFill="1" applyAlignment="1">
      <alignment horizontal="center" vertical="center"/>
    </xf>
    <xf numFmtId="0" fontId="13" fillId="0" borderId="6" xfId="2" applyFont="1" applyFill="1" applyBorder="1" applyAlignment="1">
      <alignment vertical="top" wrapText="1"/>
    </xf>
    <xf numFmtId="0" fontId="6" fillId="0" borderId="0" xfId="2" applyFont="1" applyFill="1" applyAlignment="1">
      <alignment wrapText="1"/>
    </xf>
    <xf numFmtId="0" fontId="6" fillId="0" borderId="0" xfId="2" applyFont="1" applyFill="1" applyAlignment="1"/>
    <xf numFmtId="0" fontId="3" fillId="0" borderId="0" xfId="5" applyFont="1" applyFill="1" applyAlignment="1">
      <alignment horizontal="center"/>
    </xf>
    <xf numFmtId="0" fontId="7" fillId="0" borderId="0" xfId="5" applyFont="1" applyFill="1" applyAlignment="1">
      <alignment horizontal="center"/>
    </xf>
    <xf numFmtId="3" fontId="6" fillId="0" borderId="0" xfId="5" applyNumberFormat="1" applyFont="1" applyFill="1" applyAlignment="1">
      <alignment horizontal="center" vertical="center"/>
    </xf>
    <xf numFmtId="0" fontId="6" fillId="0" borderId="4" xfId="2" applyFont="1" applyBorder="1" applyAlignment="1">
      <alignment horizontal="center" vertical="center"/>
    </xf>
    <xf numFmtId="0" fontId="6" fillId="0" borderId="5" xfId="2" applyFont="1" applyBorder="1" applyAlignment="1">
      <alignment vertical="center"/>
    </xf>
    <xf numFmtId="0" fontId="2" fillId="0" borderId="7" xfId="2" applyFont="1" applyBorder="1" applyAlignment="1">
      <alignment horizontal="left" vertical="top"/>
    </xf>
    <xf numFmtId="0" fontId="2" fillId="0" borderId="11" xfId="2" applyFont="1" applyBorder="1" applyAlignment="1">
      <alignment horizontal="left" vertical="top"/>
    </xf>
    <xf numFmtId="49" fontId="20" fillId="0" borderId="7" xfId="2" applyNumberFormat="1" applyFont="1" applyBorder="1" applyAlignment="1">
      <alignment horizontal="justify" vertical="top" wrapText="1"/>
    </xf>
    <xf numFmtId="49" fontId="20" fillId="0" borderId="11" xfId="2" applyNumberFormat="1" applyFont="1" applyBorder="1" applyAlignment="1">
      <alignment horizontal="justify" vertical="top" wrapText="1"/>
    </xf>
    <xf numFmtId="0" fontId="3" fillId="0" borderId="0" xfId="2" applyFont="1" applyAlignment="1">
      <alignment horizontal="center"/>
    </xf>
    <xf numFmtId="0" fontId="17" fillId="0" borderId="0" xfId="2" applyFont="1" applyAlignment="1">
      <alignment horizontal="center"/>
    </xf>
    <xf numFmtId="0" fontId="18" fillId="0" borderId="0" xfId="2" applyFont="1" applyAlignment="1">
      <alignment horizontal="center"/>
    </xf>
    <xf numFmtId="0" fontId="6" fillId="0" borderId="0" xfId="2" applyFont="1" applyBorder="1" applyAlignment="1">
      <alignment horizontal="center"/>
    </xf>
    <xf numFmtId="0" fontId="6" fillId="0" borderId="8" xfId="2" applyFont="1" applyBorder="1" applyAlignment="1">
      <alignment horizontal="left" vertical="center"/>
    </xf>
    <xf numFmtId="0" fontId="2" fillId="0" borderId="2" xfId="5" applyFont="1" applyFill="1" applyBorder="1" applyAlignment="1">
      <alignment horizontal="distributed" vertical="center" wrapText="1" justifyLastLine="1"/>
    </xf>
    <xf numFmtId="0" fontId="6" fillId="0" borderId="4" xfId="5" applyFont="1" applyFill="1" applyBorder="1" applyAlignment="1">
      <alignment horizontal="distributed" vertical="center" wrapText="1" justifyLastLine="1"/>
    </xf>
    <xf numFmtId="0" fontId="6" fillId="0" borderId="5" xfId="5" applyFont="1" applyFill="1" applyBorder="1" applyAlignment="1">
      <alignment horizontal="distributed" vertical="center" wrapText="1" justifyLastLine="1"/>
    </xf>
    <xf numFmtId="0" fontId="6" fillId="0" borderId="2" xfId="2" applyFont="1" applyBorder="1" applyAlignment="1">
      <alignment horizontal="center" vertical="center"/>
    </xf>
    <xf numFmtId="0" fontId="6" fillId="0" borderId="4" xfId="2" applyFont="1" applyBorder="1" applyAlignment="1">
      <alignment vertical="center"/>
    </xf>
    <xf numFmtId="0" fontId="6" fillId="0" borderId="3" xfId="2" applyFont="1" applyBorder="1" applyAlignment="1">
      <alignment horizontal="center" vertical="center"/>
    </xf>
    <xf numFmtId="0" fontId="6" fillId="0" borderId="9" xfId="2" applyFont="1" applyBorder="1" applyAlignment="1">
      <alignment horizontal="center" vertical="center"/>
    </xf>
    <xf numFmtId="0" fontId="6" fillId="0" borderId="10" xfId="2" applyFont="1" applyBorder="1" applyAlignment="1">
      <alignment horizontal="center" vertical="center"/>
    </xf>
    <xf numFmtId="0" fontId="6" fillId="0" borderId="7" xfId="2" applyFont="1" applyBorder="1" applyAlignment="1">
      <alignment horizontal="center" vertical="center"/>
    </xf>
    <xf numFmtId="0" fontId="6" fillId="0" borderId="11" xfId="2" applyFont="1" applyBorder="1" applyAlignment="1">
      <alignment horizontal="center" vertical="center"/>
    </xf>
    <xf numFmtId="0" fontId="6" fillId="0" borderId="12" xfId="2" applyFont="1" applyBorder="1" applyAlignment="1">
      <alignment horizontal="center" vertical="center"/>
    </xf>
    <xf numFmtId="0" fontId="6" fillId="0" borderId="13" xfId="2" applyFont="1" applyBorder="1" applyAlignment="1">
      <alignment horizontal="center" vertical="center"/>
    </xf>
    <xf numFmtId="49" fontId="6" fillId="0" borderId="4" xfId="2" applyNumberFormat="1" applyFont="1" applyBorder="1" applyAlignment="1">
      <alignment horizontal="center" vertical="center"/>
    </xf>
    <xf numFmtId="49" fontId="6" fillId="0" borderId="5" xfId="2" applyNumberFormat="1" applyFont="1" applyBorder="1" applyAlignment="1">
      <alignment vertical="center"/>
    </xf>
    <xf numFmtId="49" fontId="2" fillId="0" borderId="9" xfId="2" applyNumberFormat="1" applyFont="1" applyFill="1" applyBorder="1" applyAlignment="1">
      <alignment horizontal="justify" vertical="top"/>
    </xf>
    <xf numFmtId="49" fontId="2" fillId="0" borderId="10" xfId="2" applyNumberFormat="1" applyFont="1" applyFill="1" applyBorder="1" applyAlignment="1">
      <alignment horizontal="justify" vertical="top"/>
    </xf>
    <xf numFmtId="49" fontId="6" fillId="0" borderId="7" xfId="2" applyNumberFormat="1" applyFont="1" applyFill="1" applyBorder="1" applyAlignment="1">
      <alignment horizontal="justify" vertical="top"/>
    </xf>
    <xf numFmtId="49" fontId="6" fillId="0" borderId="11" xfId="2" applyNumberFormat="1" applyFont="1" applyFill="1" applyBorder="1" applyAlignment="1">
      <alignment horizontal="justify" vertical="top"/>
    </xf>
    <xf numFmtId="0" fontId="2" fillId="0" borderId="6" xfId="2" applyFont="1" applyFill="1" applyBorder="1" applyAlignment="1">
      <alignment horizontal="left" vertical="top" wrapText="1"/>
    </xf>
    <xf numFmtId="0" fontId="17" fillId="0" borderId="0" xfId="2" applyFont="1" applyFill="1" applyAlignment="1">
      <alignment horizontal="center"/>
    </xf>
    <xf numFmtId="0" fontId="2" fillId="0" borderId="0" xfId="2" applyFont="1" applyFill="1" applyAlignment="1">
      <alignment horizontal="center" vertical="center"/>
    </xf>
    <xf numFmtId="0" fontId="2" fillId="0" borderId="8" xfId="2" applyFont="1" applyFill="1" applyBorder="1" applyAlignment="1">
      <alignment horizontal="right" vertical="center"/>
    </xf>
    <xf numFmtId="0" fontId="2" fillId="0" borderId="1" xfId="2" applyFont="1" applyFill="1" applyBorder="1" applyAlignment="1">
      <alignment horizontal="center" vertical="center"/>
    </xf>
    <xf numFmtId="0" fontId="2" fillId="0" borderId="14" xfId="2" applyFont="1" applyFill="1" applyBorder="1" applyAlignment="1">
      <alignment horizontal="center" vertical="center"/>
    </xf>
    <xf numFmtId="0" fontId="3" fillId="0" borderId="0" xfId="2" applyFont="1" applyFill="1" applyAlignment="1">
      <alignment horizontal="center" vertical="center"/>
    </xf>
    <xf numFmtId="0" fontId="7" fillId="0" borderId="0" xfId="2" applyFont="1" applyFill="1" applyAlignment="1">
      <alignment vertical="center"/>
    </xf>
    <xf numFmtId="0" fontId="7" fillId="0" borderId="0" xfId="2" applyFont="1" applyFill="1" applyBorder="1" applyAlignment="1">
      <alignment vertical="center"/>
    </xf>
    <xf numFmtId="0" fontId="7" fillId="0" borderId="0" xfId="2" applyFont="1" applyFill="1" applyAlignment="1">
      <alignment horizontal="center" vertical="center"/>
    </xf>
    <xf numFmtId="0" fontId="6" fillId="0" borderId="6" xfId="2" applyFont="1" applyFill="1" applyBorder="1" applyAlignment="1">
      <alignment vertical="top" wrapText="1"/>
    </xf>
    <xf numFmtId="0" fontId="6" fillId="0" borderId="6" xfId="2" applyFont="1" applyFill="1" applyBorder="1" applyAlignment="1">
      <alignment vertical="top"/>
    </xf>
    <xf numFmtId="49" fontId="3" fillId="0" borderId="0" xfId="2" applyNumberFormat="1" applyFont="1" applyFill="1" applyBorder="1" applyAlignment="1">
      <alignment horizontal="center" vertical="center"/>
    </xf>
    <xf numFmtId="49" fontId="17" fillId="0" borderId="0" xfId="2" applyNumberFormat="1" applyFont="1" applyFill="1" applyBorder="1" applyAlignment="1">
      <alignment horizontal="center" vertical="center"/>
    </xf>
    <xf numFmtId="49" fontId="2" fillId="0" borderId="0" xfId="2" applyNumberFormat="1" applyFont="1" applyFill="1" applyBorder="1" applyAlignment="1">
      <alignment horizontal="center" vertical="center"/>
    </xf>
    <xf numFmtId="49" fontId="18" fillId="0" borderId="0" xfId="2" applyNumberFormat="1" applyFont="1" applyFill="1" applyBorder="1" applyAlignment="1">
      <alignment horizontal="center" vertical="center"/>
    </xf>
    <xf numFmtId="178" fontId="2" fillId="0" borderId="0" xfId="2" applyNumberFormat="1" applyFont="1" applyFill="1" applyBorder="1" applyAlignment="1">
      <alignment horizontal="center" vertical="center"/>
    </xf>
    <xf numFmtId="178" fontId="6" fillId="0" borderId="0" xfId="2" applyNumberFormat="1" applyFont="1" applyFill="1" applyBorder="1" applyAlignment="1">
      <alignment horizontal="center" vertical="center"/>
    </xf>
    <xf numFmtId="179" fontId="2" fillId="0" borderId="12" xfId="13" applyNumberFormat="1" applyFont="1" applyFill="1" applyBorder="1" applyAlignment="1">
      <alignment vertical="center"/>
    </xf>
    <xf numFmtId="179" fontId="2" fillId="0" borderId="13" xfId="13" applyNumberFormat="1" applyFont="1" applyFill="1" applyBorder="1" applyAlignment="1">
      <alignment vertical="center"/>
    </xf>
    <xf numFmtId="0" fontId="14" fillId="0" borderId="0" xfId="11" applyFont="1" applyFill="1" applyAlignment="1">
      <alignment horizontal="left" vertical="center" wrapText="1"/>
    </xf>
    <xf numFmtId="0" fontId="3" fillId="0" borderId="0" xfId="10" applyFont="1" applyFill="1" applyAlignment="1">
      <alignment horizontal="center" vertical="center"/>
    </xf>
    <xf numFmtId="0" fontId="3" fillId="0" borderId="0" xfId="11" applyFont="1" applyFill="1" applyAlignment="1">
      <alignment horizontal="center" vertical="center"/>
    </xf>
    <xf numFmtId="0" fontId="7" fillId="0" borderId="0" xfId="11" applyFont="1" applyFill="1" applyAlignment="1">
      <alignment horizontal="center" vertical="center"/>
    </xf>
    <xf numFmtId="0" fontId="6" fillId="0" borderId="0" xfId="11" applyFont="1" applyFill="1" applyAlignment="1">
      <alignment horizontal="center" vertical="center"/>
    </xf>
    <xf numFmtId="0" fontId="2" fillId="0" borderId="1" xfId="10" applyFont="1" applyFill="1" applyBorder="1" applyAlignment="1">
      <alignment horizontal="center" vertical="center" wrapText="1"/>
    </xf>
    <xf numFmtId="0" fontId="2" fillId="0" borderId="14" xfId="10" applyFont="1" applyFill="1" applyBorder="1" applyAlignment="1">
      <alignment horizontal="center" vertical="center" wrapText="1"/>
    </xf>
    <xf numFmtId="0" fontId="6" fillId="0" borderId="9" xfId="11" applyFont="1" applyFill="1" applyBorder="1" applyAlignment="1">
      <alignment horizontal="justify" vertical="top" wrapText="1"/>
    </xf>
    <xf numFmtId="0" fontId="6" fillId="0" borderId="10" xfId="11" applyFont="1" applyFill="1" applyBorder="1" applyAlignment="1">
      <alignment horizontal="justify" vertical="top" wrapText="1"/>
    </xf>
    <xf numFmtId="0" fontId="6" fillId="0" borderId="6" xfId="2" applyFont="1" applyFill="1" applyBorder="1" applyAlignment="1">
      <alignment horizontal="left" vertical="center" wrapText="1"/>
    </xf>
    <xf numFmtId="0" fontId="6" fillId="0" borderId="0" xfId="2" applyFont="1" applyFill="1" applyAlignment="1">
      <alignment horizontal="left" vertical="top" wrapText="1"/>
    </xf>
    <xf numFmtId="0" fontId="3" fillId="0" borderId="0" xfId="14" applyFont="1" applyFill="1" applyAlignment="1">
      <alignment horizontal="center" vertical="center"/>
    </xf>
    <xf numFmtId="0" fontId="7" fillId="0" borderId="0" xfId="14" applyFont="1" applyFill="1" applyAlignment="1">
      <alignment horizontal="center" vertical="center"/>
    </xf>
    <xf numFmtId="0" fontId="6" fillId="0" borderId="0" xfId="14" applyFont="1" applyFill="1" applyAlignment="1">
      <alignment horizontal="center" vertical="center"/>
    </xf>
    <xf numFmtId="0" fontId="2" fillId="0" borderId="2" xfId="14" applyFont="1" applyFill="1" applyBorder="1" applyAlignment="1">
      <alignment horizontal="distributed" vertical="center" wrapText="1" justifyLastLine="1"/>
    </xf>
    <xf numFmtId="0" fontId="2" fillId="0" borderId="5" xfId="14" applyFont="1" applyFill="1" applyBorder="1" applyAlignment="1">
      <alignment horizontal="distributed" vertical="center" wrapText="1" justifyLastLine="1"/>
    </xf>
    <xf numFmtId="0" fontId="2" fillId="0" borderId="1" xfId="15" applyFont="1" applyFill="1" applyBorder="1" applyAlignment="1">
      <alignment horizontal="center" vertical="center"/>
    </xf>
    <xf numFmtId="0" fontId="2" fillId="0" borderId="15" xfId="15" applyFont="1" applyFill="1" applyBorder="1" applyAlignment="1">
      <alignment horizontal="center" vertical="center"/>
    </xf>
    <xf numFmtId="0" fontId="2" fillId="0" borderId="14" xfId="15" applyFont="1" applyFill="1" applyBorder="1" applyAlignment="1">
      <alignment horizontal="center" vertical="center"/>
    </xf>
    <xf numFmtId="3" fontId="3" fillId="0" borderId="0" xfId="2" applyNumberFormat="1" applyFont="1" applyFill="1" applyAlignment="1">
      <alignment horizontal="center" vertical="center"/>
    </xf>
    <xf numFmtId="3" fontId="7" fillId="0" borderId="0" xfId="2" applyNumberFormat="1" applyFont="1" applyFill="1" applyAlignment="1">
      <alignment horizontal="center" vertical="center"/>
    </xf>
    <xf numFmtId="3" fontId="18" fillId="0" borderId="0" xfId="2" applyNumberFormat="1" applyFont="1" applyFill="1" applyAlignment="1">
      <alignment horizontal="center" vertical="center"/>
    </xf>
    <xf numFmtId="49" fontId="2" fillId="0" borderId="6" xfId="17" applyNumberFormat="1" applyFont="1" applyFill="1" applyBorder="1" applyAlignment="1">
      <alignment vertical="center" wrapText="1"/>
    </xf>
    <xf numFmtId="0" fontId="6" fillId="0" borderId="6" xfId="2" applyFont="1" applyFill="1" applyBorder="1" applyAlignment="1">
      <alignment vertical="center" wrapText="1"/>
    </xf>
  </cellXfs>
  <cellStyles count="19">
    <cellStyle name="一般" xfId="0" builtinId="0"/>
    <cellStyle name="一般 2" xfId="2"/>
    <cellStyle name="一般 2 2" xfId="5"/>
    <cellStyle name="一般 20" xfId="18"/>
    <cellStyle name="一般 3" xfId="10"/>
    <cellStyle name="一般 3 2" xfId="11"/>
    <cellStyle name="一般_平衡表" xfId="17"/>
    <cellStyle name="一般_各項費用彙計表" xfId="15"/>
    <cellStyle name="一般_各項費用彙計表_1" xfId="14"/>
    <cellStyle name="一般_收支表" xfId="3"/>
    <cellStyle name="一般_現金流量表" xfId="6"/>
    <cellStyle name="千分位" xfId="1" builtinId="3"/>
    <cellStyle name="千分位 2" xfId="7"/>
    <cellStyle name="千分位 2 2" xfId="16"/>
    <cellStyle name="千分位 3" xfId="8"/>
    <cellStyle name="千分位 5" xfId="12"/>
    <cellStyle name="千分位 6" xfId="13"/>
    <cellStyle name="千分位[0]_收支表" xfId="4"/>
    <cellStyle name="貨幣[0]_公務車明細" xfId="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6"/>
  <dimension ref="A1:P41"/>
  <sheetViews>
    <sheetView showZeros="0" tabSelected="1" view="pageBreakPreview" zoomScaleNormal="100" zoomScaleSheetLayoutView="100" workbookViewId="0">
      <pane xSplit="2" ySplit="6" topLeftCell="C7" activePane="bottomRight" state="frozenSplit"/>
      <selection activeCell="B33" sqref="B33"/>
      <selection pane="topRight" activeCell="B33" sqref="B33"/>
      <selection pane="bottomLeft" activeCell="B33" sqref="B33"/>
      <selection pane="bottomRight" activeCell="O26" sqref="O26"/>
    </sheetView>
  </sheetViews>
  <sheetFormatPr defaultRowHeight="15.75"/>
  <cols>
    <col min="1" max="1" width="13.75" style="2" customWidth="1"/>
    <col min="2" max="2" width="29.125" style="2" customWidth="1"/>
    <col min="3" max="5" width="13.75" style="2" customWidth="1"/>
    <col min="6" max="7" width="9" style="2"/>
    <col min="8" max="8" width="13.75" style="2" customWidth="1"/>
    <col min="9" max="16384" width="9" style="2"/>
  </cols>
  <sheetData>
    <row r="1" spans="1:7" ht="26.45" customHeight="1">
      <c r="A1" s="243" t="s">
        <v>0</v>
      </c>
      <c r="B1" s="243"/>
      <c r="C1" s="243"/>
      <c r="D1" s="243"/>
      <c r="E1" s="243"/>
      <c r="F1" s="1"/>
      <c r="G1" s="1"/>
    </row>
    <row r="2" spans="1:7" ht="24.95" customHeight="1">
      <c r="A2" s="243" t="s">
        <v>1</v>
      </c>
      <c r="B2" s="243"/>
      <c r="C2" s="243"/>
      <c r="D2" s="243"/>
      <c r="E2" s="243"/>
      <c r="F2" s="1"/>
      <c r="G2" s="1"/>
    </row>
    <row r="3" spans="1:7" ht="24.95" customHeight="1">
      <c r="A3" s="244" t="s">
        <v>43</v>
      </c>
      <c r="B3" s="244"/>
      <c r="C3" s="244"/>
      <c r="D3" s="244"/>
      <c r="E3" s="244"/>
      <c r="F3" s="3"/>
      <c r="G3" s="3"/>
    </row>
    <row r="4" spans="1:7" ht="20.100000000000001" customHeight="1">
      <c r="A4" s="245" t="s">
        <v>2</v>
      </c>
      <c r="B4" s="245"/>
      <c r="C4" s="245"/>
      <c r="D4" s="245"/>
      <c r="E4" s="245"/>
      <c r="F4" s="4"/>
      <c r="G4" s="4"/>
    </row>
    <row r="5" spans="1:7" ht="20.100000000000001" customHeight="1">
      <c r="A5" s="5"/>
      <c r="B5" s="5"/>
      <c r="C5" s="5"/>
      <c r="D5" s="5"/>
      <c r="E5" s="6" t="s">
        <v>3</v>
      </c>
      <c r="G5" s="6"/>
    </row>
    <row r="6" spans="1:7" ht="24" customHeight="1">
      <c r="A6" s="7" t="s">
        <v>4</v>
      </c>
      <c r="B6" s="8" t="s">
        <v>5</v>
      </c>
      <c r="C6" s="7" t="s">
        <v>6</v>
      </c>
      <c r="D6" s="7" t="s">
        <v>7</v>
      </c>
      <c r="E6" s="9" t="s">
        <v>8</v>
      </c>
    </row>
    <row r="7" spans="1:7" ht="26.25" customHeight="1">
      <c r="A7" s="10">
        <f>SUM(A8,A13,A16,A25)+1</f>
        <v>800037</v>
      </c>
      <c r="B7" s="11" t="s">
        <v>9</v>
      </c>
      <c r="C7" s="10">
        <f>SUM(C8,C13,C16,C25)</f>
        <v>673356</v>
      </c>
      <c r="D7" s="10">
        <f>SUM(D8,D13,D16,D25)</f>
        <v>975439</v>
      </c>
      <c r="E7" s="10">
        <f>C7-D7</f>
        <v>-302083</v>
      </c>
    </row>
    <row r="8" spans="1:7" ht="24" customHeight="1">
      <c r="A8" s="12">
        <f>SUM(A9:A12)</f>
        <v>623443</v>
      </c>
      <c r="B8" s="13" t="s">
        <v>10</v>
      </c>
      <c r="C8" s="12">
        <f>SUM(C9:C12)</f>
        <v>605062</v>
      </c>
      <c r="D8" s="12">
        <f>SUM(D9:D12)</f>
        <v>921384</v>
      </c>
      <c r="E8" s="12">
        <f t="shared" ref="E8:E39" si="0">C8-D8</f>
        <v>-316322</v>
      </c>
    </row>
    <row r="9" spans="1:7" ht="21" hidden="1" customHeight="1">
      <c r="A9" s="12"/>
      <c r="B9" s="14" t="s">
        <v>11</v>
      </c>
      <c r="C9" s="12"/>
      <c r="D9" s="12"/>
      <c r="E9" s="12">
        <f t="shared" si="0"/>
        <v>0</v>
      </c>
    </row>
    <row r="10" spans="1:7" ht="21" hidden="1" customHeight="1">
      <c r="A10" s="12"/>
      <c r="B10" s="14" t="s">
        <v>12</v>
      </c>
      <c r="C10" s="12"/>
      <c r="D10" s="12"/>
      <c r="E10" s="12">
        <f t="shared" si="0"/>
        <v>0</v>
      </c>
    </row>
    <row r="11" spans="1:7" ht="21" hidden="1" customHeight="1">
      <c r="A11" s="12"/>
      <c r="B11" s="14" t="s">
        <v>13</v>
      </c>
      <c r="C11" s="12"/>
      <c r="D11" s="12"/>
      <c r="E11" s="12">
        <f t="shared" si="0"/>
        <v>0</v>
      </c>
    </row>
    <row r="12" spans="1:7" ht="24" customHeight="1">
      <c r="A12" s="12">
        <v>623443</v>
      </c>
      <c r="B12" s="15" t="s">
        <v>14</v>
      </c>
      <c r="C12" s="16">
        <v>605062</v>
      </c>
      <c r="D12" s="16">
        <v>921384</v>
      </c>
      <c r="E12" s="12">
        <f t="shared" si="0"/>
        <v>-316322</v>
      </c>
    </row>
    <row r="13" spans="1:7" ht="21" hidden="1" customHeight="1">
      <c r="A13" s="12">
        <f>SUM(A14:A15)</f>
        <v>0</v>
      </c>
      <c r="B13" s="17" t="s">
        <v>15</v>
      </c>
      <c r="C13" s="12">
        <f>SUM(C14:C15)</f>
        <v>0</v>
      </c>
      <c r="D13" s="12">
        <f>SUM(D14:D15)</f>
        <v>0</v>
      </c>
      <c r="E13" s="12">
        <f t="shared" si="0"/>
        <v>0</v>
      </c>
    </row>
    <row r="14" spans="1:7" ht="21" hidden="1" customHeight="1">
      <c r="A14" s="12"/>
      <c r="B14" s="14" t="s">
        <v>16</v>
      </c>
      <c r="C14" s="12"/>
      <c r="D14" s="12"/>
      <c r="E14" s="12">
        <f t="shared" si="0"/>
        <v>0</v>
      </c>
    </row>
    <row r="15" spans="1:7" ht="21" hidden="1" customHeight="1">
      <c r="A15" s="12"/>
      <c r="B15" s="14" t="s">
        <v>17</v>
      </c>
      <c r="C15" s="12"/>
      <c r="D15" s="12"/>
      <c r="E15" s="12">
        <f t="shared" si="0"/>
        <v>0</v>
      </c>
    </row>
    <row r="16" spans="1:7" ht="24" customHeight="1">
      <c r="A16" s="12">
        <f>SUM(A17:A20)</f>
        <v>21342</v>
      </c>
      <c r="B16" s="13" t="s">
        <v>18</v>
      </c>
      <c r="C16" s="12">
        <f>SUM(C17:C20)</f>
        <v>10266</v>
      </c>
      <c r="D16" s="12">
        <f>SUM(D17:D20)</f>
        <v>2480</v>
      </c>
      <c r="E16" s="12">
        <f t="shared" si="0"/>
        <v>7786</v>
      </c>
    </row>
    <row r="17" spans="1:16" ht="21" hidden="1" customHeight="1">
      <c r="A17" s="12"/>
      <c r="B17" s="14" t="s">
        <v>19</v>
      </c>
      <c r="C17" s="12"/>
      <c r="D17" s="12"/>
      <c r="E17" s="12">
        <f t="shared" si="0"/>
        <v>0</v>
      </c>
    </row>
    <row r="18" spans="1:16" ht="21" hidden="1" customHeight="1">
      <c r="A18" s="12"/>
      <c r="B18" s="14" t="s">
        <v>20</v>
      </c>
      <c r="C18" s="12"/>
      <c r="D18" s="12"/>
      <c r="E18" s="12">
        <f t="shared" si="0"/>
        <v>0</v>
      </c>
    </row>
    <row r="19" spans="1:16" ht="21" hidden="1" customHeight="1">
      <c r="A19" s="12"/>
      <c r="B19" s="14" t="s">
        <v>21</v>
      </c>
      <c r="C19" s="12"/>
      <c r="D19" s="12"/>
      <c r="E19" s="12">
        <f t="shared" si="0"/>
        <v>0</v>
      </c>
    </row>
    <row r="20" spans="1:16" ht="24" customHeight="1">
      <c r="A20" s="12">
        <v>21342</v>
      </c>
      <c r="B20" s="15" t="s">
        <v>22</v>
      </c>
      <c r="C20" s="16">
        <f>5560+4706</f>
        <v>10266</v>
      </c>
      <c r="D20" s="16">
        <v>2480</v>
      </c>
      <c r="E20" s="12">
        <f t="shared" si="0"/>
        <v>7786</v>
      </c>
    </row>
    <row r="21" spans="1:16" ht="21" hidden="1" customHeight="1">
      <c r="A21" s="12"/>
      <c r="B21" s="15" t="s">
        <v>23</v>
      </c>
      <c r="C21" s="12"/>
      <c r="D21" s="12"/>
      <c r="E21" s="12"/>
    </row>
    <row r="22" spans="1:16" ht="21" hidden="1" customHeight="1">
      <c r="A22" s="18">
        <f>SUM(A23)</f>
        <v>0</v>
      </c>
      <c r="B22" s="19" t="s">
        <v>24</v>
      </c>
      <c r="C22" s="18">
        <f>SUM(C23)</f>
        <v>0</v>
      </c>
      <c r="D22" s="18">
        <f>SUM(D23)</f>
        <v>0</v>
      </c>
      <c r="E22" s="18">
        <f t="shared" si="0"/>
        <v>0</v>
      </c>
      <c r="G22" s="20"/>
      <c r="I22" s="21"/>
      <c r="J22" s="21"/>
      <c r="K22" s="20"/>
      <c r="L22" s="22"/>
      <c r="M22" s="22"/>
      <c r="N22" s="23"/>
      <c r="O22" s="23"/>
      <c r="P22" s="23"/>
    </row>
    <row r="23" spans="1:16" ht="21" hidden="1" customHeight="1">
      <c r="A23" s="12"/>
      <c r="B23" s="24" t="s">
        <v>25</v>
      </c>
      <c r="C23" s="12"/>
      <c r="D23" s="12"/>
      <c r="E23" s="12">
        <f t="shared" si="0"/>
        <v>0</v>
      </c>
      <c r="G23" s="20"/>
      <c r="I23" s="21"/>
      <c r="J23" s="21"/>
      <c r="K23" s="20"/>
      <c r="L23" s="22"/>
      <c r="M23" s="22"/>
      <c r="N23" s="23"/>
      <c r="O23" s="23"/>
      <c r="P23" s="23"/>
    </row>
    <row r="24" spans="1:16" ht="21" hidden="1" customHeight="1">
      <c r="A24" s="12"/>
      <c r="B24" s="24" t="s">
        <v>26</v>
      </c>
      <c r="C24" s="12"/>
      <c r="D24" s="12"/>
      <c r="E24" s="12">
        <f t="shared" si="0"/>
        <v>0</v>
      </c>
      <c r="G24" s="20"/>
      <c r="I24" s="21"/>
      <c r="J24" s="21"/>
      <c r="K24" s="20"/>
      <c r="L24" s="22"/>
      <c r="M24" s="22"/>
      <c r="N24" s="23"/>
      <c r="O24" s="23"/>
      <c r="P24" s="23"/>
    </row>
    <row r="25" spans="1:16" ht="24" customHeight="1">
      <c r="A25" s="18">
        <f>SUM(A26)</f>
        <v>155251</v>
      </c>
      <c r="B25" s="13" t="s">
        <v>27</v>
      </c>
      <c r="C25" s="18">
        <f>SUM(C26)</f>
        <v>58028</v>
      </c>
      <c r="D25" s="18">
        <f>SUM(D26)</f>
        <v>51575</v>
      </c>
      <c r="E25" s="18">
        <f t="shared" si="0"/>
        <v>6453</v>
      </c>
    </row>
    <row r="26" spans="1:16" ht="24" customHeight="1">
      <c r="A26" s="12">
        <v>155251</v>
      </c>
      <c r="B26" s="15" t="s">
        <v>28</v>
      </c>
      <c r="C26" s="12">
        <v>58028</v>
      </c>
      <c r="D26" s="12">
        <v>51575</v>
      </c>
      <c r="E26" s="12">
        <f t="shared" si="0"/>
        <v>6453</v>
      </c>
    </row>
    <row r="27" spans="1:16" ht="26.25" customHeight="1">
      <c r="A27" s="25">
        <f>SUM(A28:A35)</f>
        <v>188110</v>
      </c>
      <c r="B27" s="26" t="s">
        <v>29</v>
      </c>
      <c r="C27" s="25">
        <f>SUM(C28:C35)</f>
        <v>667725</v>
      </c>
      <c r="D27" s="25">
        <f>SUM(D28:D35)</f>
        <v>655464</v>
      </c>
      <c r="E27" s="25">
        <f t="shared" si="0"/>
        <v>12261</v>
      </c>
    </row>
    <row r="28" spans="1:16" ht="21" hidden="1" customHeight="1">
      <c r="A28" s="12"/>
      <c r="B28" s="27" t="s">
        <v>30</v>
      </c>
      <c r="C28" s="12"/>
      <c r="D28" s="12"/>
      <c r="E28" s="12">
        <f t="shared" si="0"/>
        <v>0</v>
      </c>
    </row>
    <row r="29" spans="1:16" ht="36" hidden="1" customHeight="1">
      <c r="A29" s="12"/>
      <c r="B29" s="28" t="s">
        <v>31</v>
      </c>
      <c r="C29" s="12"/>
      <c r="D29" s="12"/>
      <c r="E29" s="12"/>
    </row>
    <row r="30" spans="1:16" ht="21" hidden="1" customHeight="1">
      <c r="A30" s="12"/>
      <c r="B30" s="27" t="s">
        <v>32</v>
      </c>
      <c r="C30" s="12"/>
      <c r="D30" s="12"/>
      <c r="E30" s="12">
        <f t="shared" si="0"/>
        <v>0</v>
      </c>
    </row>
    <row r="31" spans="1:16" ht="33" hidden="1">
      <c r="A31" s="12"/>
      <c r="B31" s="28" t="s">
        <v>33</v>
      </c>
      <c r="C31" s="12"/>
      <c r="D31" s="12"/>
      <c r="E31" s="12">
        <f t="shared" si="0"/>
        <v>0</v>
      </c>
    </row>
    <row r="32" spans="1:16" ht="24" customHeight="1">
      <c r="A32" s="12">
        <v>188110</v>
      </c>
      <c r="B32" s="29" t="s">
        <v>34</v>
      </c>
      <c r="C32" s="16">
        <f>668650-11625+1300+9000+400</f>
        <v>667725</v>
      </c>
      <c r="D32" s="16">
        <v>655464</v>
      </c>
      <c r="E32" s="12">
        <f t="shared" si="0"/>
        <v>12261</v>
      </c>
    </row>
    <row r="33" spans="1:5" ht="21" hidden="1" customHeight="1">
      <c r="A33" s="12"/>
      <c r="B33" s="29" t="s">
        <v>35</v>
      </c>
      <c r="C33" s="12"/>
      <c r="D33" s="12"/>
      <c r="E33" s="12"/>
    </row>
    <row r="34" spans="1:5" ht="21" hidden="1" customHeight="1">
      <c r="A34" s="12"/>
      <c r="B34" s="27" t="s">
        <v>36</v>
      </c>
      <c r="C34" s="12"/>
      <c r="D34" s="12"/>
      <c r="E34" s="12">
        <f t="shared" si="0"/>
        <v>0</v>
      </c>
    </row>
    <row r="35" spans="1:5" ht="21" hidden="1" customHeight="1">
      <c r="A35" s="12"/>
      <c r="B35" s="27" t="s">
        <v>37</v>
      </c>
      <c r="C35" s="12"/>
      <c r="D35" s="12"/>
      <c r="E35" s="12">
        <f t="shared" si="0"/>
        <v>0</v>
      </c>
    </row>
    <row r="36" spans="1:5" ht="26.25" customHeight="1">
      <c r="A36" s="30">
        <f>A7-A27-1</f>
        <v>611926</v>
      </c>
      <c r="B36" s="31" t="s">
        <v>38</v>
      </c>
      <c r="C36" s="30">
        <f>C7-C27</f>
        <v>5631</v>
      </c>
      <c r="D36" s="30">
        <f>D7-D27</f>
        <v>319975</v>
      </c>
      <c r="E36" s="30">
        <f t="shared" si="0"/>
        <v>-314344</v>
      </c>
    </row>
    <row r="37" spans="1:5" ht="26.25" customHeight="1">
      <c r="A37" s="25">
        <v>734133</v>
      </c>
      <c r="B37" s="26" t="s">
        <v>39</v>
      </c>
      <c r="C37" s="32">
        <v>1666034</v>
      </c>
      <c r="D37" s="33">
        <v>750358</v>
      </c>
      <c r="E37" s="25">
        <f t="shared" si="0"/>
        <v>915676</v>
      </c>
    </row>
    <row r="38" spans="1:5" ht="26.25" customHeight="1">
      <c r="A38" s="25"/>
      <c r="B38" s="26" t="s">
        <v>40</v>
      </c>
      <c r="C38" s="34"/>
      <c r="D38" s="34"/>
      <c r="E38" s="25"/>
    </row>
    <row r="39" spans="1:5" ht="26.25" customHeight="1">
      <c r="A39" s="35">
        <f>SUM(A36:A38)</f>
        <v>1346059</v>
      </c>
      <c r="B39" s="36" t="s">
        <v>41</v>
      </c>
      <c r="C39" s="35">
        <f>SUM(C36:C38)</f>
        <v>1671665</v>
      </c>
      <c r="D39" s="35">
        <f>SUM(D36:D38)</f>
        <v>1070333</v>
      </c>
      <c r="E39" s="35">
        <f t="shared" si="0"/>
        <v>601332</v>
      </c>
    </row>
    <row r="40" spans="1:5" ht="54" customHeight="1">
      <c r="A40" s="246" t="s">
        <v>42</v>
      </c>
      <c r="B40" s="246"/>
      <c r="C40" s="246"/>
      <c r="D40" s="246"/>
      <c r="E40" s="246"/>
    </row>
    <row r="41" spans="1:5">
      <c r="A41" s="247"/>
      <c r="B41" s="248"/>
      <c r="C41" s="248"/>
      <c r="D41" s="248"/>
      <c r="E41" s="248"/>
    </row>
  </sheetData>
  <mergeCells count="6">
    <mergeCell ref="A41:E41"/>
    <mergeCell ref="A1:E1"/>
    <mergeCell ref="A2:E2"/>
    <mergeCell ref="A3:E3"/>
    <mergeCell ref="A4:E4"/>
    <mergeCell ref="A40:E40"/>
  </mergeCells>
  <phoneticPr fontId="4" type="noConversion"/>
  <printOptions horizontalCentered="1"/>
  <pageMargins left="0.47244094488188981" right="0.47244094488188981" top="0.39370078740157483" bottom="0.59055118110236227" header="0.39370078740157483" footer="0.39370078740157483"/>
  <pageSetup paperSize="9" firstPageNumber="6" orientation="portrait" blackAndWhite="1"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7">
    <pageSetUpPr fitToPage="1"/>
  </sheetPr>
  <dimension ref="A1:G61"/>
  <sheetViews>
    <sheetView showZeros="0" view="pageBreakPreview" zoomScaleNormal="100" zoomScaleSheetLayoutView="100" workbookViewId="0">
      <selection sqref="A1:XFD1048576"/>
    </sheetView>
  </sheetViews>
  <sheetFormatPr defaultRowHeight="15.75"/>
  <cols>
    <col min="1" max="1" width="43.125" style="46" customWidth="1"/>
    <col min="2" max="2" width="20.625" style="46" customWidth="1"/>
    <col min="3" max="3" width="20.625" style="66" customWidth="1"/>
    <col min="4" max="16384" width="9" style="46"/>
  </cols>
  <sheetData>
    <row r="1" spans="1:7" s="2" customFormat="1" ht="26.45" customHeight="1">
      <c r="A1" s="249" t="s">
        <v>44</v>
      </c>
      <c r="B1" s="249"/>
      <c r="C1" s="249"/>
      <c r="D1" s="37"/>
      <c r="E1" s="37"/>
      <c r="F1" s="38"/>
      <c r="G1" s="38"/>
    </row>
    <row r="2" spans="1:7" s="2" customFormat="1" ht="24.95" customHeight="1">
      <c r="A2" s="249" t="s">
        <v>45</v>
      </c>
      <c r="B2" s="249"/>
      <c r="C2" s="249"/>
      <c r="D2" s="37"/>
      <c r="E2" s="37"/>
      <c r="F2" s="38"/>
      <c r="G2" s="38"/>
    </row>
    <row r="3" spans="1:7" s="2" customFormat="1" ht="24.95" customHeight="1">
      <c r="A3" s="250" t="s">
        <v>46</v>
      </c>
      <c r="B3" s="250"/>
      <c r="C3" s="250"/>
      <c r="D3" s="39"/>
      <c r="E3" s="39"/>
      <c r="F3" s="40"/>
      <c r="G3" s="40"/>
    </row>
    <row r="4" spans="1:7" s="2" customFormat="1" ht="20.100000000000001" customHeight="1">
      <c r="A4" s="251" t="s">
        <v>47</v>
      </c>
      <c r="B4" s="251"/>
      <c r="C4" s="251"/>
      <c r="D4" s="41"/>
      <c r="E4" s="41"/>
      <c r="F4" s="41"/>
      <c r="G4" s="41"/>
    </row>
    <row r="5" spans="1:7" s="2" customFormat="1" ht="20.100000000000001" customHeight="1">
      <c r="A5" s="42"/>
      <c r="B5" s="42"/>
      <c r="C5" s="43" t="s">
        <v>48</v>
      </c>
      <c r="D5" s="42"/>
      <c r="E5" s="43"/>
      <c r="G5" s="43"/>
    </row>
    <row r="6" spans="1:7" ht="24" customHeight="1">
      <c r="A6" s="44" t="s">
        <v>49</v>
      </c>
      <c r="B6" s="45" t="s">
        <v>50</v>
      </c>
      <c r="C6" s="45" t="s">
        <v>51</v>
      </c>
    </row>
    <row r="7" spans="1:7" ht="24" customHeight="1">
      <c r="A7" s="47" t="s">
        <v>52</v>
      </c>
      <c r="B7" s="48"/>
      <c r="C7" s="49"/>
    </row>
    <row r="8" spans="1:7" ht="24" customHeight="1">
      <c r="A8" s="50" t="s">
        <v>53</v>
      </c>
      <c r="B8" s="51">
        <v>5631</v>
      </c>
      <c r="C8" s="52"/>
    </row>
    <row r="9" spans="1:7" ht="24" customHeight="1">
      <c r="A9" s="53" t="s">
        <v>54</v>
      </c>
      <c r="B9" s="51">
        <f>SUM(B10:B12)</f>
        <v>-22943</v>
      </c>
      <c r="C9" s="52"/>
    </row>
    <row r="10" spans="1:7" ht="24" customHeight="1">
      <c r="A10" s="50" t="s">
        <v>55</v>
      </c>
      <c r="B10" s="51"/>
      <c r="C10" s="52"/>
    </row>
    <row r="11" spans="1:7" ht="24" customHeight="1">
      <c r="A11" s="50" t="s">
        <v>56</v>
      </c>
      <c r="B11" s="51">
        <v>-30000</v>
      </c>
      <c r="C11" s="52"/>
    </row>
    <row r="12" spans="1:7" ht="24" customHeight="1">
      <c r="A12" s="50" t="s">
        <v>57</v>
      </c>
      <c r="B12" s="51">
        <v>7057</v>
      </c>
      <c r="C12" s="52"/>
    </row>
    <row r="13" spans="1:7" ht="24" customHeight="1">
      <c r="A13" s="54" t="s">
        <v>58</v>
      </c>
      <c r="B13" s="51">
        <f>SUM(B8:B9)</f>
        <v>-17312</v>
      </c>
      <c r="C13" s="52"/>
    </row>
    <row r="14" spans="1:7" ht="24" customHeight="1">
      <c r="A14" s="55" t="s">
        <v>59</v>
      </c>
      <c r="B14" s="51"/>
      <c r="C14" s="52"/>
    </row>
    <row r="15" spans="1:7" ht="24" customHeight="1">
      <c r="A15" s="53" t="s">
        <v>60</v>
      </c>
      <c r="B15" s="51">
        <v>650000</v>
      </c>
      <c r="C15" s="52"/>
    </row>
    <row r="16" spans="1:7" ht="24" customHeight="1">
      <c r="A16" s="56" t="s">
        <v>61</v>
      </c>
      <c r="B16" s="51"/>
      <c r="C16" s="52"/>
    </row>
    <row r="17" spans="1:4" ht="24" customHeight="1">
      <c r="A17" s="56" t="s">
        <v>62</v>
      </c>
      <c r="B17" s="51"/>
      <c r="C17" s="52"/>
    </row>
    <row r="18" spans="1:4" ht="24" customHeight="1">
      <c r="A18" s="56" t="s">
        <v>63</v>
      </c>
      <c r="B18" s="51"/>
      <c r="C18" s="52"/>
    </row>
    <row r="19" spans="1:4" ht="24" customHeight="1">
      <c r="A19" s="56" t="s">
        <v>64</v>
      </c>
      <c r="B19" s="57"/>
      <c r="C19" s="52"/>
      <c r="D19" s="58"/>
    </row>
    <row r="20" spans="1:4" ht="24" customHeight="1">
      <c r="A20" s="53" t="s">
        <v>65</v>
      </c>
      <c r="B20" s="51"/>
      <c r="C20" s="52"/>
    </row>
    <row r="21" spans="1:4" ht="24" customHeight="1">
      <c r="A21" s="56" t="s">
        <v>66</v>
      </c>
      <c r="B21" s="51"/>
      <c r="C21" s="52"/>
    </row>
    <row r="22" spans="1:4" ht="24" customHeight="1">
      <c r="A22" s="53" t="s">
        <v>67</v>
      </c>
      <c r="B22" s="51"/>
      <c r="C22" s="52"/>
    </row>
    <row r="23" spans="1:4" ht="24" customHeight="1">
      <c r="A23" s="53" t="s">
        <v>68</v>
      </c>
      <c r="B23" s="51"/>
      <c r="C23" s="52"/>
    </row>
    <row r="24" spans="1:4" ht="24" customHeight="1">
      <c r="A24" s="53" t="s">
        <v>69</v>
      </c>
      <c r="B24" s="51"/>
      <c r="C24" s="52"/>
    </row>
    <row r="25" spans="1:4" ht="24" customHeight="1">
      <c r="A25" s="54" t="s">
        <v>70</v>
      </c>
      <c r="B25" s="51">
        <f>SUM(B15:B24)</f>
        <v>650000</v>
      </c>
      <c r="C25" s="52"/>
    </row>
    <row r="26" spans="1:4" ht="24" customHeight="1">
      <c r="A26" s="55" t="s">
        <v>71</v>
      </c>
      <c r="B26" s="51">
        <f>SUM(B13,B25)</f>
        <v>632688</v>
      </c>
      <c r="C26" s="52"/>
    </row>
    <row r="27" spans="1:4" ht="24" customHeight="1">
      <c r="A27" s="55" t="s">
        <v>72</v>
      </c>
      <c r="B27" s="51">
        <f>1456652-650000</f>
        <v>806652</v>
      </c>
      <c r="C27" s="52"/>
    </row>
    <row r="28" spans="1:4" ht="24" customHeight="1">
      <c r="A28" s="59" t="s">
        <v>73</v>
      </c>
      <c r="B28" s="60">
        <f>SUM(B26:B27)</f>
        <v>1439340</v>
      </c>
      <c r="C28" s="61"/>
    </row>
    <row r="29" spans="1:4" ht="24" customHeight="1">
      <c r="B29" s="62"/>
      <c r="C29" s="63"/>
    </row>
    <row r="30" spans="1:4" ht="29.45" customHeight="1">
      <c r="B30" s="62"/>
      <c r="C30" s="63"/>
    </row>
    <row r="31" spans="1:4" ht="29.45" customHeight="1">
      <c r="B31" s="62"/>
      <c r="C31" s="63"/>
    </row>
    <row r="32" spans="1:4" ht="29.45" customHeight="1">
      <c r="B32" s="62"/>
      <c r="C32" s="63"/>
    </row>
    <row r="33" spans="1:3" ht="29.45" customHeight="1">
      <c r="B33" s="62"/>
      <c r="C33" s="63"/>
    </row>
    <row r="34" spans="1:3" ht="29.45" customHeight="1">
      <c r="B34" s="62"/>
      <c r="C34" s="63"/>
    </row>
    <row r="35" spans="1:3" ht="29.45" customHeight="1">
      <c r="B35" s="62"/>
      <c r="C35" s="63"/>
    </row>
    <row r="36" spans="1:3" ht="29.45" customHeight="1">
      <c r="A36" s="64"/>
      <c r="B36" s="62"/>
      <c r="C36" s="63"/>
    </row>
    <row r="37" spans="1:3" ht="17.45" customHeight="1">
      <c r="B37" s="62"/>
      <c r="C37" s="63"/>
    </row>
    <row r="38" spans="1:3" ht="17.45" customHeight="1">
      <c r="B38" s="62"/>
      <c r="C38" s="63"/>
    </row>
    <row r="39" spans="1:3" ht="17.45" customHeight="1">
      <c r="B39" s="62"/>
      <c r="C39" s="63"/>
    </row>
    <row r="40" spans="1:3" ht="17.45" customHeight="1">
      <c r="B40" s="62"/>
      <c r="C40" s="63"/>
    </row>
    <row r="41" spans="1:3" ht="17.45" customHeight="1">
      <c r="B41" s="62"/>
      <c r="C41" s="63"/>
    </row>
    <row r="42" spans="1:3" ht="17.45" customHeight="1">
      <c r="B42" s="62"/>
      <c r="C42" s="63"/>
    </row>
    <row r="43" spans="1:3" ht="17.45" customHeight="1">
      <c r="B43" s="62"/>
      <c r="C43" s="63"/>
    </row>
    <row r="44" spans="1:3" ht="17.45" customHeight="1">
      <c r="B44" s="62"/>
      <c r="C44" s="63"/>
    </row>
    <row r="45" spans="1:3" ht="17.45" customHeight="1">
      <c r="B45" s="62"/>
      <c r="C45" s="63"/>
    </row>
    <row r="46" spans="1:3" ht="17.45" customHeight="1">
      <c r="B46" s="62"/>
      <c r="C46" s="63"/>
    </row>
    <row r="47" spans="1:3" ht="17.45" customHeight="1">
      <c r="B47" s="62"/>
      <c r="C47" s="63"/>
    </row>
    <row r="48" spans="1:3" ht="17.45" customHeight="1">
      <c r="B48" s="62"/>
      <c r="C48" s="63"/>
    </row>
    <row r="49" spans="1:3" ht="17.45" customHeight="1">
      <c r="B49" s="62"/>
      <c r="C49" s="63"/>
    </row>
    <row r="50" spans="1:3" ht="17.45" customHeight="1">
      <c r="B50" s="62"/>
      <c r="C50" s="63"/>
    </row>
    <row r="51" spans="1:3" ht="17.45" customHeight="1">
      <c r="B51" s="62"/>
      <c r="C51" s="63"/>
    </row>
    <row r="52" spans="1:3" ht="17.45" customHeight="1">
      <c r="B52" s="62"/>
      <c r="C52" s="63"/>
    </row>
    <row r="53" spans="1:3" ht="17.45" customHeight="1">
      <c r="B53" s="62"/>
      <c r="C53" s="63"/>
    </row>
    <row r="54" spans="1:3" ht="17.45" customHeight="1">
      <c r="B54" s="62"/>
      <c r="C54" s="63"/>
    </row>
    <row r="55" spans="1:3" ht="17.45" customHeight="1">
      <c r="B55" s="62"/>
      <c r="C55" s="63"/>
    </row>
    <row r="56" spans="1:3" ht="17.45" customHeight="1">
      <c r="B56" s="62"/>
      <c r="C56" s="63"/>
    </row>
    <row r="57" spans="1:3" ht="17.45" customHeight="1">
      <c r="A57" s="64"/>
      <c r="B57" s="65"/>
      <c r="C57" s="63"/>
    </row>
    <row r="58" spans="1:3" ht="17.45" customHeight="1">
      <c r="A58" s="64"/>
      <c r="B58" s="65"/>
      <c r="C58" s="63"/>
    </row>
    <row r="59" spans="1:3" ht="17.45" customHeight="1">
      <c r="A59" s="64"/>
      <c r="B59" s="65"/>
      <c r="C59" s="63"/>
    </row>
    <row r="60" spans="1:3">
      <c r="A60" s="64"/>
      <c r="B60" s="65"/>
      <c r="C60" s="63"/>
    </row>
    <row r="61" spans="1:3">
      <c r="B61" s="62"/>
      <c r="C61" s="63"/>
    </row>
  </sheetData>
  <mergeCells count="4">
    <mergeCell ref="A1:C1"/>
    <mergeCell ref="A2:C2"/>
    <mergeCell ref="A3:C3"/>
    <mergeCell ref="A4:C4"/>
  </mergeCells>
  <phoneticPr fontId="4" type="noConversion"/>
  <printOptions horizontalCentered="1"/>
  <pageMargins left="0.47244094488188981" right="0.47244094488188981" top="0.39370078740157483" bottom="0.59055118110236227" header="0.39370078740157483" footer="0.39370078740157483"/>
  <pageSetup paperSize="9" firstPageNumber="7" fitToHeight="0" orientation="portrait" blackAndWhite="1"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5">
    <pageSetUpPr fitToPage="1"/>
  </sheetPr>
  <dimension ref="A1:G35"/>
  <sheetViews>
    <sheetView view="pageBreakPreview" zoomScaleNormal="100" zoomScaleSheetLayoutView="100" workbookViewId="0">
      <selection sqref="A1:XFD1048576"/>
    </sheetView>
  </sheetViews>
  <sheetFormatPr defaultRowHeight="15.75"/>
  <cols>
    <col min="1" max="1" width="20.375" style="67" customWidth="1"/>
    <col min="2" max="2" width="5.375" style="67" customWidth="1"/>
    <col min="3" max="4" width="8.75" style="67" customWidth="1"/>
    <col min="5" max="5" width="9.125" style="67" customWidth="1"/>
    <col min="6" max="6" width="4.75" style="67" customWidth="1"/>
    <col min="7" max="7" width="32.75" style="67" customWidth="1"/>
    <col min="8" max="8" width="3.5" style="67" customWidth="1"/>
    <col min="9" max="9" width="9" style="67" customWidth="1"/>
    <col min="10" max="16384" width="9" style="67"/>
  </cols>
  <sheetData>
    <row r="1" spans="1:7" ht="25.5">
      <c r="A1" s="258" t="s">
        <v>74</v>
      </c>
      <c r="B1" s="259"/>
      <c r="C1" s="259"/>
      <c r="D1" s="259"/>
      <c r="E1" s="259"/>
      <c r="F1" s="259"/>
      <c r="G1" s="259"/>
    </row>
    <row r="2" spans="1:7" ht="25.5">
      <c r="A2" s="259" t="s">
        <v>75</v>
      </c>
      <c r="B2" s="259"/>
      <c r="C2" s="259"/>
      <c r="D2" s="259"/>
      <c r="E2" s="259"/>
      <c r="F2" s="259"/>
      <c r="G2" s="259"/>
    </row>
    <row r="3" spans="1:7" ht="25.5">
      <c r="A3" s="260" t="s">
        <v>76</v>
      </c>
      <c r="B3" s="260"/>
      <c r="C3" s="260"/>
      <c r="D3" s="260"/>
      <c r="E3" s="260"/>
      <c r="F3" s="260"/>
      <c r="G3" s="260"/>
    </row>
    <row r="4" spans="1:7" ht="18" customHeight="1">
      <c r="A4" s="261" t="s">
        <v>77</v>
      </c>
      <c r="B4" s="261"/>
      <c r="C4" s="261"/>
      <c r="D4" s="261"/>
      <c r="E4" s="261"/>
      <c r="F4" s="261"/>
      <c r="G4" s="261"/>
    </row>
    <row r="5" spans="1:7" ht="18" customHeight="1">
      <c r="A5" s="68" t="s">
        <v>78</v>
      </c>
      <c r="B5" s="68"/>
      <c r="C5" s="262"/>
      <c r="D5" s="262"/>
      <c r="E5" s="262"/>
      <c r="F5" s="69"/>
      <c r="G5" s="70" t="s">
        <v>79</v>
      </c>
    </row>
    <row r="6" spans="1:7" ht="24" customHeight="1">
      <c r="A6" s="263" t="s">
        <v>80</v>
      </c>
      <c r="B6" s="266" t="s">
        <v>81</v>
      </c>
      <c r="C6" s="268" t="s">
        <v>82</v>
      </c>
      <c r="D6" s="268"/>
      <c r="E6" s="268"/>
      <c r="F6" s="269" t="s">
        <v>83</v>
      </c>
      <c r="G6" s="270"/>
    </row>
    <row r="7" spans="1:7" ht="24" customHeight="1">
      <c r="A7" s="264"/>
      <c r="B7" s="267"/>
      <c r="C7" s="71" t="s">
        <v>84</v>
      </c>
      <c r="D7" s="275" t="s">
        <v>85</v>
      </c>
      <c r="E7" s="252" t="s">
        <v>86</v>
      </c>
      <c r="F7" s="271"/>
      <c r="G7" s="272"/>
    </row>
    <row r="8" spans="1:7" ht="24" customHeight="1">
      <c r="A8" s="265"/>
      <c r="B8" s="253"/>
      <c r="C8" s="72" t="s">
        <v>87</v>
      </c>
      <c r="D8" s="276"/>
      <c r="E8" s="253"/>
      <c r="F8" s="273"/>
      <c r="G8" s="274"/>
    </row>
    <row r="9" spans="1:7" ht="30" customHeight="1">
      <c r="A9" s="73" t="s">
        <v>10</v>
      </c>
      <c r="B9" s="74" t="s">
        <v>88</v>
      </c>
      <c r="C9" s="75"/>
      <c r="D9" s="75"/>
      <c r="E9" s="76">
        <f>E10</f>
        <v>605062</v>
      </c>
      <c r="F9" s="77"/>
      <c r="G9" s="78"/>
    </row>
    <row r="10" spans="1:7" ht="104.25" customHeight="1">
      <c r="A10" s="79" t="s">
        <v>89</v>
      </c>
      <c r="B10" s="80" t="s">
        <v>90</v>
      </c>
      <c r="C10" s="81"/>
      <c r="D10" s="81"/>
      <c r="E10" s="81">
        <v>605062</v>
      </c>
      <c r="F10" s="82" t="s">
        <v>91</v>
      </c>
      <c r="G10" s="83" t="s">
        <v>92</v>
      </c>
    </row>
    <row r="11" spans="1:7" ht="90" customHeight="1">
      <c r="A11" s="79"/>
      <c r="B11" s="80"/>
      <c r="C11" s="81"/>
      <c r="D11" s="81"/>
      <c r="E11" s="81"/>
      <c r="F11" s="82" t="s">
        <v>93</v>
      </c>
      <c r="G11" s="83" t="s">
        <v>94</v>
      </c>
    </row>
    <row r="12" spans="1:7" ht="98.65" customHeight="1">
      <c r="A12" s="79"/>
      <c r="B12" s="80"/>
      <c r="C12" s="81"/>
      <c r="D12" s="81"/>
      <c r="E12" s="81"/>
      <c r="F12" s="82" t="s">
        <v>95</v>
      </c>
      <c r="G12" s="83" t="s">
        <v>96</v>
      </c>
    </row>
    <row r="13" spans="1:7" ht="30" customHeight="1">
      <c r="A13" s="84" t="s">
        <v>97</v>
      </c>
      <c r="B13" s="74" t="s">
        <v>88</v>
      </c>
      <c r="C13" s="75"/>
      <c r="D13" s="75"/>
      <c r="E13" s="76">
        <f>E14</f>
        <v>10266</v>
      </c>
      <c r="F13" s="77"/>
      <c r="G13" s="85"/>
    </row>
    <row r="14" spans="1:7" ht="30" customHeight="1">
      <c r="A14" s="79" t="s">
        <v>98</v>
      </c>
      <c r="B14" s="80" t="s">
        <v>90</v>
      </c>
      <c r="C14" s="81"/>
      <c r="D14" s="81"/>
      <c r="E14" s="81">
        <v>10266</v>
      </c>
      <c r="F14" s="254" t="s">
        <v>99</v>
      </c>
      <c r="G14" s="255"/>
    </row>
    <row r="15" spans="1:7" ht="30" customHeight="1">
      <c r="A15" s="84" t="s">
        <v>100</v>
      </c>
      <c r="B15" s="74" t="s">
        <v>88</v>
      </c>
      <c r="C15" s="75"/>
      <c r="D15" s="75"/>
      <c r="E15" s="76">
        <f>E16</f>
        <v>58028</v>
      </c>
      <c r="F15" s="77"/>
      <c r="G15" s="85"/>
    </row>
    <row r="16" spans="1:7" ht="80.45" customHeight="1">
      <c r="A16" s="79" t="s">
        <v>28</v>
      </c>
      <c r="B16" s="74" t="s">
        <v>90</v>
      </c>
      <c r="C16" s="75"/>
      <c r="D16" s="75"/>
      <c r="E16" s="81">
        <v>58028</v>
      </c>
      <c r="F16" s="256" t="s">
        <v>101</v>
      </c>
      <c r="G16" s="257"/>
    </row>
    <row r="17" spans="1:7" ht="30" customHeight="1">
      <c r="A17" s="86" t="s">
        <v>102</v>
      </c>
      <c r="B17" s="87"/>
      <c r="C17" s="88"/>
      <c r="D17" s="88"/>
      <c r="E17" s="89">
        <f>E9+E13+E15</f>
        <v>673356</v>
      </c>
      <c r="F17" s="90"/>
      <c r="G17" s="91"/>
    </row>
    <row r="18" spans="1:7" ht="24" customHeight="1"/>
    <row r="19" spans="1:7" ht="24" customHeight="1"/>
    <row r="20" spans="1:7" ht="24" customHeight="1"/>
    <row r="21" spans="1:7" ht="24" customHeight="1"/>
    <row r="22" spans="1:7" ht="24" customHeight="1"/>
    <row r="23" spans="1:7" ht="24" customHeight="1"/>
    <row r="24" spans="1:7" ht="24" customHeight="1"/>
    <row r="25" spans="1:7" ht="24" customHeight="1"/>
    <row r="26" spans="1:7" ht="24" customHeight="1"/>
    <row r="27" spans="1:7" ht="24" customHeight="1"/>
    <row r="28" spans="1:7" ht="24" customHeight="1"/>
    <row r="29" spans="1:7" ht="24" customHeight="1"/>
    <row r="30" spans="1:7" ht="24" customHeight="1"/>
    <row r="31" spans="1:7" ht="24" customHeight="1"/>
    <row r="32" spans="1:7" ht="24" customHeight="1"/>
    <row r="33" ht="24" customHeight="1"/>
    <row r="34" ht="24" customHeight="1"/>
    <row r="35" ht="24" customHeight="1"/>
  </sheetData>
  <mergeCells count="13">
    <mergeCell ref="E7:E8"/>
    <mergeCell ref="F14:G14"/>
    <mergeCell ref="F16:G16"/>
    <mergeCell ref="A1:G1"/>
    <mergeCell ref="A2:G2"/>
    <mergeCell ref="A3:G3"/>
    <mergeCell ref="A4:G4"/>
    <mergeCell ref="C5:E5"/>
    <mergeCell ref="A6:A8"/>
    <mergeCell ref="B6:B8"/>
    <mergeCell ref="C6:E6"/>
    <mergeCell ref="F6:G8"/>
    <mergeCell ref="D7:D8"/>
  </mergeCells>
  <phoneticPr fontId="4" type="noConversion"/>
  <printOptions horizontalCentered="1"/>
  <pageMargins left="0.47244094488188981" right="0.47244094488188981" top="0.39370078740157483" bottom="0.59055118110236227" header="0.39370078740157483" footer="0.39370078740157483"/>
  <pageSetup paperSize="9" firstPageNumber="8" fitToHeight="0" orientation="portrait" blackAndWhite="1" r:id="rId1"/>
  <headerFooter alignWithMargins="0">
    <oddHeader xml:space="preserve">&amp;R
</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48"/>
  <sheetViews>
    <sheetView showZeros="0" view="pageBreakPreview" zoomScaleNormal="100" zoomScaleSheetLayoutView="100" workbookViewId="0">
      <selection sqref="A1:XFD1048576"/>
    </sheetView>
  </sheetViews>
  <sheetFormatPr defaultRowHeight="16.5"/>
  <cols>
    <col min="1" max="1" width="10.5" style="92" customWidth="1"/>
    <col min="2" max="2" width="18.375" style="92" customWidth="1"/>
    <col min="3" max="4" width="10.625" style="92" customWidth="1"/>
    <col min="5" max="5" width="5.375" style="92" customWidth="1"/>
    <col min="6" max="6" width="35.25" style="136" customWidth="1"/>
    <col min="7" max="8" width="0" style="92" hidden="1" customWidth="1"/>
    <col min="9" max="9" width="9" style="92" hidden="1" customWidth="1"/>
    <col min="10" max="16384" width="9" style="92"/>
  </cols>
  <sheetData>
    <row r="1" spans="1:8" ht="25.15" customHeight="1">
      <c r="A1" s="243" t="s">
        <v>103</v>
      </c>
      <c r="B1" s="282"/>
      <c r="C1" s="282"/>
      <c r="D1" s="282"/>
      <c r="E1" s="282"/>
      <c r="F1" s="282"/>
    </row>
    <row r="2" spans="1:8" ht="25.15" customHeight="1">
      <c r="A2" s="243" t="s">
        <v>104</v>
      </c>
      <c r="B2" s="243"/>
      <c r="C2" s="243"/>
      <c r="D2" s="243"/>
      <c r="E2" s="243"/>
      <c r="F2" s="243"/>
    </row>
    <row r="3" spans="1:8" ht="25.15" customHeight="1">
      <c r="A3" s="244" t="s">
        <v>105</v>
      </c>
      <c r="B3" s="244"/>
      <c r="C3" s="244"/>
      <c r="D3" s="244"/>
      <c r="E3" s="244"/>
      <c r="F3" s="244"/>
    </row>
    <row r="4" spans="1:8" ht="25.15" customHeight="1">
      <c r="A4" s="283" t="s">
        <v>106</v>
      </c>
      <c r="B4" s="283"/>
      <c r="C4" s="283"/>
      <c r="D4" s="283"/>
      <c r="E4" s="283"/>
      <c r="F4" s="283"/>
    </row>
    <row r="5" spans="1:8" ht="18.75" customHeight="1">
      <c r="A5" s="284" t="s">
        <v>107</v>
      </c>
      <c r="B5" s="284"/>
      <c r="C5" s="284"/>
      <c r="D5" s="284"/>
      <c r="E5" s="284"/>
      <c r="F5" s="284"/>
    </row>
    <row r="6" spans="1:8" ht="36" customHeight="1">
      <c r="A6" s="93" t="s">
        <v>108</v>
      </c>
      <c r="B6" s="94" t="s">
        <v>109</v>
      </c>
      <c r="C6" s="94" t="s">
        <v>110</v>
      </c>
      <c r="D6" s="94" t="s">
        <v>111</v>
      </c>
      <c r="E6" s="285" t="s">
        <v>112</v>
      </c>
      <c r="F6" s="286"/>
    </row>
    <row r="7" spans="1:8" s="97" customFormat="1" ht="39.950000000000003" customHeight="1">
      <c r="A7" s="95">
        <f>SUM(A8,A17,A19,A45)-1</f>
        <v>188110</v>
      </c>
      <c r="B7" s="96" t="s">
        <v>113</v>
      </c>
      <c r="C7" s="95">
        <f>SUM(C8,C17,C19,C45)</f>
        <v>667725</v>
      </c>
      <c r="D7" s="95">
        <f>SUM(D8,D17,D19,D45)</f>
        <v>655464</v>
      </c>
      <c r="E7" s="277" t="s">
        <v>114</v>
      </c>
      <c r="F7" s="278"/>
      <c r="G7" s="97" t="s">
        <v>115</v>
      </c>
      <c r="H7" s="97">
        <v>5</v>
      </c>
    </row>
    <row r="8" spans="1:8" s="97" customFormat="1" ht="24.95" customHeight="1">
      <c r="A8" s="98">
        <f>SUM(A9:A16)</f>
        <v>62050</v>
      </c>
      <c r="B8" s="99" t="s">
        <v>116</v>
      </c>
      <c r="C8" s="98">
        <f>SUM(C9:C16)</f>
        <v>92075</v>
      </c>
      <c r="D8" s="98">
        <f>SUM(D9:D16)</f>
        <v>83500</v>
      </c>
      <c r="E8" s="100"/>
      <c r="F8" s="101" t="s">
        <v>117</v>
      </c>
      <c r="G8" s="97">
        <v>5</v>
      </c>
      <c r="H8" s="97">
        <v>51</v>
      </c>
    </row>
    <row r="9" spans="1:8" s="97" customFormat="1" ht="36" hidden="1" customHeight="1">
      <c r="A9" s="98"/>
      <c r="B9" s="102" t="s">
        <v>118</v>
      </c>
      <c r="C9" s="103">
        <v>0</v>
      </c>
      <c r="D9" s="103">
        <v>0</v>
      </c>
      <c r="E9" s="100"/>
      <c r="F9" s="101"/>
    </row>
    <row r="10" spans="1:8" s="97" customFormat="1" ht="50.1" customHeight="1">
      <c r="A10" s="98">
        <v>61159</v>
      </c>
      <c r="B10" s="99" t="s">
        <v>119</v>
      </c>
      <c r="C10" s="98">
        <v>86075</v>
      </c>
      <c r="D10" s="98">
        <v>77500</v>
      </c>
      <c r="E10" s="104" t="s">
        <v>91</v>
      </c>
      <c r="F10" s="105" t="s">
        <v>120</v>
      </c>
      <c r="G10" s="97">
        <v>512</v>
      </c>
      <c r="H10" s="97">
        <v>5128</v>
      </c>
    </row>
    <row r="11" spans="1:8" s="97" customFormat="1" ht="23.1" customHeight="1">
      <c r="A11" s="98"/>
      <c r="B11" s="106"/>
      <c r="C11" s="98"/>
      <c r="D11" s="98"/>
      <c r="E11" s="107" t="s">
        <v>93</v>
      </c>
      <c r="F11" s="108" t="s">
        <v>121</v>
      </c>
    </row>
    <row r="12" spans="1:8" s="97" customFormat="1" ht="33" customHeight="1">
      <c r="A12" s="98"/>
      <c r="B12" s="106"/>
      <c r="C12" s="98"/>
      <c r="D12" s="98"/>
      <c r="E12" s="109" t="s">
        <v>122</v>
      </c>
      <c r="F12" s="110" t="s">
        <v>123</v>
      </c>
    </row>
    <row r="13" spans="1:8" s="97" customFormat="1" ht="33" customHeight="1">
      <c r="A13" s="98"/>
      <c r="B13" s="111"/>
      <c r="C13" s="98"/>
      <c r="D13" s="98"/>
      <c r="E13" s="109" t="s">
        <v>124</v>
      </c>
      <c r="F13" s="110" t="s">
        <v>125</v>
      </c>
    </row>
    <row r="14" spans="1:8" s="97" customFormat="1" ht="33" customHeight="1">
      <c r="A14" s="98"/>
      <c r="B14" s="106"/>
      <c r="C14" s="98"/>
      <c r="D14" s="98"/>
      <c r="E14" s="109" t="s">
        <v>126</v>
      </c>
      <c r="F14" s="110" t="s">
        <v>127</v>
      </c>
    </row>
    <row r="15" spans="1:8" s="97" customFormat="1" ht="87" customHeight="1">
      <c r="A15" s="103">
        <v>0</v>
      </c>
      <c r="B15" s="99" t="s">
        <v>128</v>
      </c>
      <c r="C15" s="98">
        <v>900</v>
      </c>
      <c r="D15" s="103">
        <v>2800</v>
      </c>
      <c r="E15" s="279" t="s">
        <v>129</v>
      </c>
      <c r="F15" s="280"/>
    </row>
    <row r="16" spans="1:8" s="97" customFormat="1" ht="53.25" customHeight="1">
      <c r="A16" s="98">
        <v>891</v>
      </c>
      <c r="B16" s="99" t="s">
        <v>130</v>
      </c>
      <c r="C16" s="98">
        <v>5100</v>
      </c>
      <c r="D16" s="98">
        <v>3200</v>
      </c>
      <c r="E16" s="279" t="s">
        <v>131</v>
      </c>
      <c r="F16" s="280"/>
    </row>
    <row r="17" spans="1:6" s="97" customFormat="1" ht="21.95" customHeight="1">
      <c r="A17" s="98">
        <f>A18</f>
        <v>14</v>
      </c>
      <c r="B17" s="99" t="s">
        <v>132</v>
      </c>
      <c r="C17" s="112"/>
      <c r="D17" s="112"/>
      <c r="E17" s="113"/>
      <c r="F17" s="114"/>
    </row>
    <row r="18" spans="1:6" s="97" customFormat="1" ht="21.95" customHeight="1">
      <c r="A18" s="98">
        <v>14</v>
      </c>
      <c r="B18" s="99" t="s">
        <v>133</v>
      </c>
      <c r="C18" s="112"/>
      <c r="D18" s="112"/>
      <c r="E18" s="113"/>
      <c r="F18" s="114"/>
    </row>
    <row r="19" spans="1:6" s="97" customFormat="1" ht="66">
      <c r="A19" s="98">
        <f>A20</f>
        <v>124016</v>
      </c>
      <c r="B19" s="99" t="s">
        <v>134</v>
      </c>
      <c r="C19" s="98">
        <f>C20+C37</f>
        <v>575650</v>
      </c>
      <c r="D19" s="98">
        <f>D20+D37</f>
        <v>571964</v>
      </c>
      <c r="E19" s="113"/>
      <c r="F19" s="114"/>
    </row>
    <row r="20" spans="1:6" s="97" customFormat="1" ht="36" customHeight="1">
      <c r="A20" s="98">
        <v>124016</v>
      </c>
      <c r="B20" s="99" t="s">
        <v>135</v>
      </c>
      <c r="C20" s="98">
        <v>575650</v>
      </c>
      <c r="D20" s="98">
        <v>571964</v>
      </c>
      <c r="E20" s="104" t="s">
        <v>91</v>
      </c>
      <c r="F20" s="105" t="s">
        <v>136</v>
      </c>
    </row>
    <row r="21" spans="1:6" s="97" customFormat="1" ht="33" customHeight="1">
      <c r="A21" s="98"/>
      <c r="B21" s="102"/>
      <c r="C21" s="98"/>
      <c r="D21" s="98"/>
      <c r="E21" s="109" t="s">
        <v>122</v>
      </c>
      <c r="F21" s="105" t="s">
        <v>137</v>
      </c>
    </row>
    <row r="22" spans="1:6" s="97" customFormat="1" ht="33" customHeight="1">
      <c r="A22" s="98"/>
      <c r="B22" s="102"/>
      <c r="C22" s="98"/>
      <c r="D22" s="98"/>
      <c r="E22" s="115" t="s">
        <v>138</v>
      </c>
      <c r="F22" s="105" t="s">
        <v>139</v>
      </c>
    </row>
    <row r="23" spans="1:6" s="97" customFormat="1" ht="33" customHeight="1">
      <c r="A23" s="98"/>
      <c r="B23" s="102"/>
      <c r="C23" s="98"/>
      <c r="D23" s="98"/>
      <c r="E23" s="115" t="s">
        <v>140</v>
      </c>
      <c r="F23" s="105" t="s">
        <v>141</v>
      </c>
    </row>
    <row r="24" spans="1:6" s="97" customFormat="1" ht="35.25" customHeight="1">
      <c r="A24" s="116"/>
      <c r="B24" s="117"/>
      <c r="C24" s="116"/>
      <c r="D24" s="116"/>
      <c r="E24" s="118" t="s">
        <v>142</v>
      </c>
      <c r="F24" s="119" t="s">
        <v>143</v>
      </c>
    </row>
    <row r="25" spans="1:6" s="97" customFormat="1" ht="33" customHeight="1">
      <c r="A25" s="98"/>
      <c r="B25" s="102"/>
      <c r="C25" s="98"/>
      <c r="D25" s="98"/>
      <c r="E25" s="115" t="s">
        <v>144</v>
      </c>
      <c r="F25" s="105" t="s">
        <v>145</v>
      </c>
    </row>
    <row r="26" spans="1:6" s="97" customFormat="1" ht="33" customHeight="1">
      <c r="A26" s="98"/>
      <c r="B26" s="102"/>
      <c r="C26" s="98"/>
      <c r="D26" s="98"/>
      <c r="E26" s="115" t="s">
        <v>146</v>
      </c>
      <c r="F26" s="105" t="s">
        <v>147</v>
      </c>
    </row>
    <row r="27" spans="1:6" s="97" customFormat="1" ht="33" customHeight="1">
      <c r="A27" s="98"/>
      <c r="B27" s="102"/>
      <c r="C27" s="98"/>
      <c r="D27" s="98"/>
      <c r="E27" s="115" t="s">
        <v>148</v>
      </c>
      <c r="F27" s="105" t="s">
        <v>149</v>
      </c>
    </row>
    <row r="28" spans="1:6" s="97" customFormat="1" ht="33" customHeight="1">
      <c r="A28" s="98"/>
      <c r="B28" s="102"/>
      <c r="C28" s="98"/>
      <c r="D28" s="98"/>
      <c r="E28" s="120" t="s">
        <v>150</v>
      </c>
      <c r="F28" s="105" t="s">
        <v>151</v>
      </c>
    </row>
    <row r="29" spans="1:6" s="97" customFormat="1" ht="33" customHeight="1">
      <c r="A29" s="98"/>
      <c r="B29" s="102"/>
      <c r="C29" s="98"/>
      <c r="D29" s="98"/>
      <c r="E29" s="120" t="s">
        <v>152</v>
      </c>
      <c r="F29" s="101" t="s">
        <v>153</v>
      </c>
    </row>
    <row r="30" spans="1:6" s="97" customFormat="1" ht="33" customHeight="1">
      <c r="A30" s="98"/>
      <c r="B30" s="102"/>
      <c r="C30" s="98"/>
      <c r="D30" s="98"/>
      <c r="E30" s="120" t="s">
        <v>154</v>
      </c>
      <c r="F30" s="110" t="s">
        <v>155</v>
      </c>
    </row>
    <row r="31" spans="1:6" s="97" customFormat="1" ht="24.95" customHeight="1">
      <c r="A31" s="112"/>
      <c r="B31" s="121"/>
      <c r="C31" s="112"/>
      <c r="D31" s="112"/>
      <c r="E31" s="122" t="s">
        <v>156</v>
      </c>
      <c r="F31" s="123" t="s">
        <v>157</v>
      </c>
    </row>
    <row r="32" spans="1:6" s="97" customFormat="1" ht="33" customHeight="1">
      <c r="A32" s="112"/>
      <c r="B32" s="121"/>
      <c r="C32" s="112"/>
      <c r="D32" s="112"/>
      <c r="E32" s="109" t="s">
        <v>122</v>
      </c>
      <c r="F32" s="105" t="s">
        <v>158</v>
      </c>
    </row>
    <row r="33" spans="1:7" s="97" customFormat="1" ht="33" customHeight="1">
      <c r="A33" s="112"/>
      <c r="B33" s="121"/>
      <c r="C33" s="112"/>
      <c r="D33" s="112"/>
      <c r="E33" s="115" t="s">
        <v>138</v>
      </c>
      <c r="F33" s="105" t="s">
        <v>159</v>
      </c>
    </row>
    <row r="34" spans="1:7" s="97" customFormat="1" ht="33" customHeight="1">
      <c r="A34" s="112"/>
      <c r="B34" s="121"/>
      <c r="C34" s="112"/>
      <c r="D34" s="112"/>
      <c r="E34" s="115" t="s">
        <v>140</v>
      </c>
      <c r="F34" s="105" t="s">
        <v>160</v>
      </c>
    </row>
    <row r="35" spans="1:7" s="97" customFormat="1" ht="21.95" hidden="1" customHeight="1">
      <c r="A35" s="112"/>
      <c r="B35" s="121"/>
      <c r="C35" s="112"/>
      <c r="D35" s="112"/>
      <c r="E35" s="124"/>
      <c r="F35" s="125"/>
    </row>
    <row r="36" spans="1:7" s="97" customFormat="1" ht="21.95" hidden="1" customHeight="1">
      <c r="A36" s="112"/>
      <c r="B36" s="121"/>
      <c r="C36" s="112"/>
      <c r="D36" s="112"/>
      <c r="E36" s="124"/>
      <c r="F36" s="125"/>
    </row>
    <row r="37" spans="1:7" s="97" customFormat="1" ht="21.95" hidden="1" customHeight="1">
      <c r="A37" s="112"/>
      <c r="B37" s="126"/>
      <c r="C37" s="112"/>
      <c r="D37" s="112"/>
      <c r="E37" s="124"/>
      <c r="F37" s="125"/>
    </row>
    <row r="38" spans="1:7" s="97" customFormat="1" ht="21.95" hidden="1" customHeight="1">
      <c r="A38" s="112"/>
      <c r="B38" s="127"/>
      <c r="C38" s="112"/>
      <c r="D38" s="112"/>
      <c r="E38" s="124"/>
      <c r="F38" s="125"/>
    </row>
    <row r="39" spans="1:7" s="97" customFormat="1" ht="21.95" hidden="1" customHeight="1">
      <c r="A39" s="112"/>
      <c r="B39" s="121"/>
      <c r="C39" s="112"/>
      <c r="D39" s="112"/>
      <c r="E39" s="124"/>
      <c r="F39" s="125"/>
    </row>
    <row r="40" spans="1:7" s="97" customFormat="1" ht="21.95" hidden="1" customHeight="1">
      <c r="A40" s="112"/>
      <c r="B40" s="121"/>
      <c r="C40" s="112"/>
      <c r="D40" s="112"/>
      <c r="E40" s="124"/>
      <c r="F40" s="125"/>
    </row>
    <row r="41" spans="1:7" s="97" customFormat="1" ht="21.95" hidden="1" customHeight="1">
      <c r="A41" s="112"/>
      <c r="B41" s="121"/>
      <c r="C41" s="112"/>
      <c r="D41" s="112"/>
      <c r="E41" s="124"/>
      <c r="F41" s="128"/>
    </row>
    <row r="42" spans="1:7" s="97" customFormat="1" ht="24" hidden="1" customHeight="1">
      <c r="A42" s="129"/>
      <c r="B42" s="130"/>
      <c r="C42" s="129"/>
      <c r="D42" s="129"/>
      <c r="E42" s="124"/>
      <c r="F42" s="114"/>
    </row>
    <row r="43" spans="1:7" s="97" customFormat="1" ht="24" hidden="1" customHeight="1">
      <c r="A43" s="112"/>
      <c r="B43" s="121"/>
      <c r="C43" s="112"/>
      <c r="D43" s="112"/>
      <c r="E43" s="124"/>
      <c r="F43" s="125" t="s">
        <v>117</v>
      </c>
    </row>
    <row r="44" spans="1:7" s="97" customFormat="1" ht="24" hidden="1" customHeight="1">
      <c r="A44" s="112"/>
      <c r="B44" s="121"/>
      <c r="C44" s="112"/>
      <c r="D44" s="112"/>
      <c r="E44" s="124"/>
      <c r="F44" s="125" t="s">
        <v>161</v>
      </c>
    </row>
    <row r="45" spans="1:7" s="97" customFormat="1" ht="24.95" customHeight="1">
      <c r="A45" s="98">
        <f>A46</f>
        <v>2031</v>
      </c>
      <c r="B45" s="99" t="s">
        <v>162</v>
      </c>
      <c r="C45" s="131">
        <f>C46</f>
        <v>0</v>
      </c>
      <c r="D45" s="131">
        <f>D46</f>
        <v>0</v>
      </c>
      <c r="E45" s="124"/>
      <c r="F45" s="125"/>
    </row>
    <row r="46" spans="1:7" s="97" customFormat="1" ht="24.95" customHeight="1">
      <c r="A46" s="98">
        <v>2031</v>
      </c>
      <c r="B46" s="99" t="s">
        <v>163</v>
      </c>
      <c r="C46" s="131">
        <v>0</v>
      </c>
      <c r="D46" s="131">
        <v>0</v>
      </c>
      <c r="E46" s="124"/>
      <c r="F46" s="125"/>
    </row>
    <row r="47" spans="1:7" s="97" customFormat="1" ht="39.950000000000003" customHeight="1">
      <c r="A47" s="132">
        <f>A7+A42</f>
        <v>188110</v>
      </c>
      <c r="B47" s="133" t="s">
        <v>164</v>
      </c>
      <c r="C47" s="132">
        <f>C7+C42</f>
        <v>667725</v>
      </c>
      <c r="D47" s="132">
        <f>D7+D42</f>
        <v>655464</v>
      </c>
      <c r="E47" s="134"/>
      <c r="F47" s="135"/>
    </row>
    <row r="48" spans="1:7" s="2" customFormat="1" ht="39.950000000000003" customHeight="1">
      <c r="A48" s="281" t="s">
        <v>165</v>
      </c>
      <c r="B48" s="281"/>
      <c r="C48" s="281"/>
      <c r="D48" s="281"/>
      <c r="E48" s="281"/>
      <c r="F48" s="281"/>
      <c r="G48" s="281"/>
    </row>
  </sheetData>
  <mergeCells count="10">
    <mergeCell ref="E7:F7"/>
    <mergeCell ref="E15:F15"/>
    <mergeCell ref="E16:F16"/>
    <mergeCell ref="A48:G48"/>
    <mergeCell ref="A1:F1"/>
    <mergeCell ref="A2:F2"/>
    <mergeCell ref="A3:F3"/>
    <mergeCell ref="A4:F4"/>
    <mergeCell ref="A5:F5"/>
    <mergeCell ref="E6:F6"/>
  </mergeCells>
  <phoneticPr fontId="4" type="noConversion"/>
  <printOptions horizontalCentered="1"/>
  <pageMargins left="0.47244094488188981" right="0.47244094488188981" top="0.39370078740157483" bottom="0.59055118110236227" header="0.39370078740157483" footer="0.39370078740157483"/>
  <pageSetup paperSize="9" firstPageNumber="8" fitToHeight="0" orientation="portrait" blackAndWhite="1" useFirstPageNumber="1" r:id="rId1"/>
  <rowBreaks count="1" manualBreakCount="1">
    <brk id="24" max="8"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30"/>
  <sheetViews>
    <sheetView view="pageBreakPreview" zoomScaleNormal="100" workbookViewId="0">
      <selection sqref="A1:XFD1048576"/>
    </sheetView>
  </sheetViews>
  <sheetFormatPr defaultRowHeight="16.5"/>
  <cols>
    <col min="1" max="1" width="18.625" style="92" customWidth="1"/>
    <col min="2" max="2" width="5.625" style="92" customWidth="1"/>
    <col min="3" max="3" width="15.75" style="92" customWidth="1"/>
    <col min="4" max="4" width="5.625" style="92" customWidth="1"/>
    <col min="5" max="5" width="12.625" style="92" customWidth="1"/>
    <col min="6" max="6" width="28.625" style="92" customWidth="1"/>
    <col min="7" max="16384" width="9" style="92"/>
  </cols>
  <sheetData>
    <row r="1" spans="1:6" ht="25.5">
      <c r="A1" s="287" t="s">
        <v>166</v>
      </c>
      <c r="B1" s="288"/>
      <c r="C1" s="288"/>
      <c r="D1" s="288"/>
      <c r="E1" s="288"/>
      <c r="F1" s="288"/>
    </row>
    <row r="2" spans="1:6" ht="25.5">
      <c r="A2" s="287" t="s">
        <v>167</v>
      </c>
      <c r="B2" s="287"/>
      <c r="C2" s="287"/>
      <c r="D2" s="287"/>
      <c r="E2" s="288"/>
      <c r="F2" s="289"/>
    </row>
    <row r="3" spans="1:6" ht="25.5">
      <c r="A3" s="290" t="s">
        <v>168</v>
      </c>
      <c r="B3" s="290"/>
      <c r="C3" s="290"/>
      <c r="D3" s="290"/>
      <c r="E3" s="290"/>
      <c r="F3" s="290"/>
    </row>
    <row r="4" spans="1:6" ht="17.100000000000001" customHeight="1">
      <c r="A4" s="283" t="s">
        <v>169</v>
      </c>
      <c r="B4" s="283"/>
      <c r="C4" s="283"/>
      <c r="D4" s="283"/>
      <c r="E4" s="283"/>
      <c r="F4" s="283"/>
    </row>
    <row r="5" spans="1:6" s="141" customFormat="1" ht="20.100000000000001" customHeight="1">
      <c r="A5" s="137"/>
      <c r="B5" s="138"/>
      <c r="C5" s="139"/>
      <c r="D5" s="139"/>
      <c r="E5" s="139"/>
      <c r="F5" s="140" t="s">
        <v>170</v>
      </c>
    </row>
    <row r="6" spans="1:6" ht="42" customHeight="1">
      <c r="A6" s="142" t="s">
        <v>171</v>
      </c>
      <c r="B6" s="142" t="s">
        <v>172</v>
      </c>
      <c r="C6" s="143" t="s">
        <v>173</v>
      </c>
      <c r="D6" s="142" t="s">
        <v>174</v>
      </c>
      <c r="E6" s="142" t="s">
        <v>175</v>
      </c>
      <c r="F6" s="142" t="s">
        <v>176</v>
      </c>
    </row>
    <row r="7" spans="1:6" ht="237" customHeight="1">
      <c r="A7" s="144" t="s">
        <v>177</v>
      </c>
      <c r="B7" s="145" t="s">
        <v>178</v>
      </c>
      <c r="C7" s="146"/>
      <c r="D7" s="147"/>
      <c r="E7" s="148">
        <v>667725</v>
      </c>
      <c r="F7" s="149" t="s">
        <v>179</v>
      </c>
    </row>
    <row r="8" spans="1:6" ht="42" customHeight="1">
      <c r="A8" s="144"/>
      <c r="B8" s="145"/>
      <c r="C8" s="146"/>
      <c r="D8" s="147"/>
      <c r="E8" s="148"/>
      <c r="F8" s="149"/>
    </row>
    <row r="9" spans="1:6" ht="42" customHeight="1">
      <c r="A9" s="144"/>
      <c r="B9" s="145"/>
      <c r="C9" s="146"/>
      <c r="D9" s="147"/>
      <c r="E9" s="148"/>
      <c r="F9" s="149"/>
    </row>
    <row r="10" spans="1:6" ht="42" customHeight="1">
      <c r="A10" s="144"/>
      <c r="B10" s="145"/>
      <c r="C10" s="146"/>
      <c r="D10" s="147"/>
      <c r="E10" s="148"/>
      <c r="F10" s="149"/>
    </row>
    <row r="11" spans="1:6" ht="42" hidden="1" customHeight="1">
      <c r="A11" s="144"/>
      <c r="B11" s="145"/>
      <c r="C11" s="146"/>
      <c r="D11" s="147"/>
      <c r="E11" s="148"/>
      <c r="F11" s="149"/>
    </row>
    <row r="12" spans="1:6" ht="42" hidden="1" customHeight="1">
      <c r="A12" s="144"/>
      <c r="B12" s="145"/>
      <c r="C12" s="146"/>
      <c r="D12" s="147"/>
      <c r="E12" s="148"/>
      <c r="F12" s="149"/>
    </row>
    <row r="13" spans="1:6" s="155" customFormat="1" ht="42" customHeight="1">
      <c r="A13" s="150" t="s">
        <v>180</v>
      </c>
      <c r="B13" s="151"/>
      <c r="C13" s="152"/>
      <c r="D13" s="152"/>
      <c r="E13" s="153">
        <f>E7</f>
        <v>667725</v>
      </c>
      <c r="F13" s="154"/>
    </row>
    <row r="14" spans="1:6" ht="128.44999999999999" hidden="1" customHeight="1">
      <c r="A14" s="291" t="s">
        <v>181</v>
      </c>
      <c r="B14" s="292"/>
      <c r="C14" s="292"/>
      <c r="D14" s="292"/>
      <c r="E14" s="292"/>
      <c r="F14" s="292"/>
    </row>
    <row r="15" spans="1:6">
      <c r="A15" s="156"/>
      <c r="B15" s="156"/>
      <c r="C15" s="156"/>
      <c r="D15" s="156"/>
    </row>
    <row r="16" spans="1:6">
      <c r="A16" s="156"/>
      <c r="B16" s="156"/>
      <c r="C16" s="156"/>
      <c r="D16" s="156"/>
    </row>
    <row r="17" spans="1:4">
      <c r="A17" s="156"/>
      <c r="B17" s="156"/>
      <c r="C17" s="156"/>
      <c r="D17" s="156"/>
    </row>
    <row r="18" spans="1:4">
      <c r="A18" s="156"/>
      <c r="B18" s="156"/>
      <c r="C18" s="156"/>
      <c r="D18" s="156"/>
    </row>
    <row r="19" spans="1:4">
      <c r="A19" s="156"/>
      <c r="B19" s="156"/>
      <c r="C19" s="156"/>
      <c r="D19" s="156"/>
    </row>
    <row r="20" spans="1:4">
      <c r="A20" s="156"/>
      <c r="B20" s="156"/>
      <c r="C20" s="156"/>
      <c r="D20" s="156"/>
    </row>
    <row r="21" spans="1:4">
      <c r="A21" s="156"/>
      <c r="B21" s="156"/>
      <c r="C21" s="156"/>
      <c r="D21" s="156"/>
    </row>
    <row r="22" spans="1:4">
      <c r="A22" s="156"/>
      <c r="B22" s="156"/>
      <c r="C22" s="156"/>
      <c r="D22" s="156"/>
    </row>
    <row r="23" spans="1:4">
      <c r="A23" s="156"/>
      <c r="B23" s="156"/>
      <c r="C23" s="156"/>
      <c r="D23" s="156"/>
    </row>
    <row r="24" spans="1:4">
      <c r="A24" s="156"/>
      <c r="B24" s="156"/>
      <c r="C24" s="156"/>
      <c r="D24" s="156"/>
    </row>
    <row r="25" spans="1:4">
      <c r="A25" s="156"/>
      <c r="B25" s="156"/>
      <c r="C25" s="156"/>
      <c r="D25" s="156"/>
    </row>
    <row r="26" spans="1:4">
      <c r="A26" s="156"/>
      <c r="B26" s="156"/>
      <c r="C26" s="156"/>
      <c r="D26" s="156"/>
    </row>
    <row r="27" spans="1:4">
      <c r="A27" s="156"/>
      <c r="B27" s="156"/>
      <c r="C27" s="156"/>
      <c r="D27" s="156"/>
    </row>
    <row r="28" spans="1:4">
      <c r="A28" s="156"/>
      <c r="B28" s="156"/>
      <c r="C28" s="156"/>
      <c r="D28" s="156"/>
    </row>
    <row r="29" spans="1:4">
      <c r="A29" s="156"/>
      <c r="B29" s="156"/>
      <c r="C29" s="156"/>
      <c r="D29" s="156"/>
    </row>
    <row r="30" spans="1:4">
      <c r="A30" s="156"/>
      <c r="B30" s="156"/>
      <c r="C30" s="156"/>
      <c r="D30" s="156"/>
    </row>
  </sheetData>
  <mergeCells count="5">
    <mergeCell ref="A1:F1"/>
    <mergeCell ref="A2:F2"/>
    <mergeCell ref="A3:F3"/>
    <mergeCell ref="A4:F4"/>
    <mergeCell ref="A14:F14"/>
  </mergeCells>
  <phoneticPr fontId="4" type="noConversion"/>
  <printOptions horizontalCentered="1"/>
  <pageMargins left="0.47244094488188981" right="0.47244094488188981" top="0.39370078740157483" bottom="0.59055118110236227" header="0.39370078740157483" footer="0.39370078740157483"/>
  <pageSetup paperSize="9" firstPageNumber="10" fitToHeight="0" orientation="portrait" blackAndWhite="1"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26"/>
  <sheetViews>
    <sheetView view="pageBreakPreview" zoomScaleNormal="100" workbookViewId="0">
      <selection sqref="A1:XFD1048576"/>
    </sheetView>
  </sheetViews>
  <sheetFormatPr defaultRowHeight="15.75"/>
  <cols>
    <col min="1" max="1" width="28.625" style="2" customWidth="1"/>
    <col min="2" max="3" width="6.625" style="2" customWidth="1"/>
    <col min="4" max="6" width="15.125" style="2" customWidth="1"/>
    <col min="7" max="16384" width="9" style="2"/>
  </cols>
  <sheetData>
    <row r="1" spans="1:6" ht="25.7" customHeight="1">
      <c r="A1" s="293" t="s">
        <v>182</v>
      </c>
      <c r="B1" s="294"/>
      <c r="C1" s="294"/>
      <c r="D1" s="294"/>
      <c r="E1" s="294"/>
      <c r="F1" s="294"/>
    </row>
    <row r="2" spans="1:6" ht="25.7" customHeight="1">
      <c r="A2" s="293" t="s">
        <v>183</v>
      </c>
      <c r="B2" s="294"/>
      <c r="C2" s="295"/>
      <c r="D2" s="294"/>
      <c r="E2" s="294"/>
      <c r="F2" s="294"/>
    </row>
    <row r="3" spans="1:6" ht="25.7" customHeight="1">
      <c r="A3" s="296" t="s">
        <v>184</v>
      </c>
      <c r="B3" s="296"/>
      <c r="C3" s="296"/>
      <c r="D3" s="296"/>
      <c r="E3" s="296"/>
      <c r="F3" s="296"/>
    </row>
    <row r="4" spans="1:6" ht="17.100000000000001" customHeight="1">
      <c r="A4" s="297" t="s">
        <v>185</v>
      </c>
      <c r="B4" s="298"/>
      <c r="C4" s="298"/>
      <c r="D4" s="298"/>
      <c r="E4" s="298"/>
      <c r="F4" s="298"/>
    </row>
    <row r="5" spans="1:6" s="160" customFormat="1" ht="20.100000000000001" customHeight="1">
      <c r="A5" s="157"/>
      <c r="B5" s="158"/>
      <c r="C5" s="158"/>
      <c r="D5" s="158"/>
      <c r="E5" s="158"/>
      <c r="F5" s="159" t="s">
        <v>186</v>
      </c>
    </row>
    <row r="6" spans="1:6" ht="60" customHeight="1">
      <c r="A6" s="161" t="s">
        <v>187</v>
      </c>
      <c r="B6" s="162" t="s">
        <v>172</v>
      </c>
      <c r="C6" s="162" t="s">
        <v>174</v>
      </c>
      <c r="D6" s="162" t="s">
        <v>188</v>
      </c>
      <c r="E6" s="163" t="s">
        <v>189</v>
      </c>
      <c r="F6" s="163" t="s">
        <v>190</v>
      </c>
    </row>
    <row r="7" spans="1:6" s="169" customFormat="1" ht="33" customHeight="1">
      <c r="A7" s="164" t="s">
        <v>191</v>
      </c>
      <c r="B7" s="165"/>
      <c r="C7" s="166"/>
      <c r="D7" s="166"/>
      <c r="E7" s="167"/>
      <c r="F7" s="168"/>
    </row>
    <row r="8" spans="1:6" s="169" customFormat="1" ht="33" customHeight="1">
      <c r="A8" s="170" t="s">
        <v>192</v>
      </c>
      <c r="B8" s="171" t="s">
        <v>178</v>
      </c>
      <c r="C8" s="172"/>
      <c r="D8" s="172"/>
      <c r="E8" s="18">
        <v>667725</v>
      </c>
      <c r="F8" s="173"/>
    </row>
    <row r="9" spans="1:6" s="169" customFormat="1" ht="33" customHeight="1">
      <c r="A9" s="174"/>
      <c r="B9" s="175"/>
      <c r="C9" s="172"/>
      <c r="D9" s="172"/>
      <c r="E9" s="176"/>
      <c r="F9" s="173"/>
    </row>
    <row r="10" spans="1:6" s="169" customFormat="1" ht="33" customHeight="1">
      <c r="A10" s="177" t="s">
        <v>193</v>
      </c>
      <c r="B10" s="171"/>
      <c r="C10" s="172"/>
      <c r="D10" s="172"/>
      <c r="E10" s="18"/>
      <c r="F10" s="173"/>
    </row>
    <row r="11" spans="1:6" s="169" customFormat="1" ht="33" customHeight="1">
      <c r="A11" s="170" t="s">
        <v>192</v>
      </c>
      <c r="B11" s="171" t="s">
        <v>178</v>
      </c>
      <c r="C11" s="172"/>
      <c r="D11" s="172"/>
      <c r="E11" s="18">
        <v>655464</v>
      </c>
      <c r="F11" s="173"/>
    </row>
    <row r="12" spans="1:6" s="169" customFormat="1" ht="33" customHeight="1">
      <c r="A12" s="174"/>
      <c r="B12" s="175"/>
      <c r="C12" s="172"/>
      <c r="D12" s="172"/>
      <c r="E12" s="18"/>
      <c r="F12" s="173"/>
    </row>
    <row r="13" spans="1:6" s="169" customFormat="1" ht="33" customHeight="1">
      <c r="A13" s="177" t="s">
        <v>194</v>
      </c>
      <c r="B13" s="171"/>
      <c r="C13" s="172"/>
      <c r="D13" s="172"/>
      <c r="E13" s="18"/>
      <c r="F13" s="173"/>
    </row>
    <row r="14" spans="1:6" s="169" customFormat="1" ht="33" customHeight="1">
      <c r="A14" s="170" t="s">
        <v>192</v>
      </c>
      <c r="B14" s="171" t="s">
        <v>178</v>
      </c>
      <c r="C14" s="172"/>
      <c r="D14" s="172"/>
      <c r="E14" s="18">
        <v>188110</v>
      </c>
      <c r="F14" s="173"/>
    </row>
    <row r="15" spans="1:6" s="169" customFormat="1" ht="33" customHeight="1">
      <c r="A15" s="174"/>
      <c r="B15" s="175"/>
      <c r="C15" s="172"/>
      <c r="D15" s="172"/>
      <c r="E15" s="18"/>
      <c r="F15" s="173"/>
    </row>
    <row r="16" spans="1:6" s="169" customFormat="1" ht="33" customHeight="1">
      <c r="A16" s="174" t="s">
        <v>195</v>
      </c>
      <c r="B16" s="171"/>
      <c r="C16" s="172"/>
      <c r="D16" s="172"/>
      <c r="E16" s="18"/>
      <c r="F16" s="173"/>
    </row>
    <row r="17" spans="1:6" s="169" customFormat="1" ht="33" customHeight="1">
      <c r="A17" s="170" t="s">
        <v>192</v>
      </c>
      <c r="B17" s="171" t="s">
        <v>178</v>
      </c>
      <c r="C17" s="172"/>
      <c r="D17" s="172"/>
      <c r="E17" s="18">
        <v>181569</v>
      </c>
      <c r="F17" s="173"/>
    </row>
    <row r="18" spans="1:6" s="169" customFormat="1" ht="33" customHeight="1">
      <c r="A18" s="174"/>
      <c r="B18" s="175"/>
      <c r="C18" s="172"/>
      <c r="D18" s="172"/>
      <c r="E18" s="18"/>
      <c r="F18" s="173"/>
    </row>
    <row r="19" spans="1:6" s="169" customFormat="1" ht="33" customHeight="1">
      <c r="A19" s="174" t="s">
        <v>196</v>
      </c>
      <c r="B19" s="171"/>
      <c r="C19" s="172"/>
      <c r="D19" s="172"/>
      <c r="E19" s="18"/>
      <c r="F19" s="173"/>
    </row>
    <row r="20" spans="1:6" s="169" customFormat="1" ht="33" customHeight="1">
      <c r="A20" s="170" t="s">
        <v>192</v>
      </c>
      <c r="B20" s="171" t="s">
        <v>178</v>
      </c>
      <c r="C20" s="172"/>
      <c r="D20" s="172"/>
      <c r="E20" s="18">
        <v>17277603</v>
      </c>
      <c r="F20" s="173"/>
    </row>
    <row r="21" spans="1:6" s="169" customFormat="1" ht="33" customHeight="1">
      <c r="A21" s="178"/>
      <c r="B21" s="179"/>
      <c r="C21" s="180"/>
      <c r="D21" s="180"/>
      <c r="E21" s="181"/>
      <c r="F21" s="182"/>
    </row>
    <row r="22" spans="1:6">
      <c r="A22" s="291"/>
      <c r="B22" s="291"/>
      <c r="C22" s="291"/>
      <c r="D22" s="291"/>
      <c r="E22" s="291"/>
      <c r="F22" s="291"/>
    </row>
    <row r="23" spans="1:6" ht="31.9" customHeight="1"/>
    <row r="24" spans="1:6" ht="31.9" customHeight="1"/>
    <row r="25" spans="1:6" ht="31.9" customHeight="1"/>
    <row r="26" spans="1:6" ht="31.9" customHeight="1"/>
  </sheetData>
  <mergeCells count="5">
    <mergeCell ref="A1:F1"/>
    <mergeCell ref="A2:F2"/>
    <mergeCell ref="A3:F3"/>
    <mergeCell ref="A4:F4"/>
    <mergeCell ref="A22:F22"/>
  </mergeCells>
  <phoneticPr fontId="4" type="noConversion"/>
  <printOptions horizontalCentered="1"/>
  <pageMargins left="0.47244094488188981" right="0.47244094488188981" top="0.39370078740157483" bottom="0.59055118110236227" header="0.39370078740157483" footer="0.39370078740157483"/>
  <pageSetup paperSize="9" firstPageNumber="12" fitToHeight="0" orientation="portrait" blackAndWhite="1" r:id="rId1"/>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9"/>
  <sheetViews>
    <sheetView view="pageBreakPreview" zoomScaleNormal="100" zoomScaleSheetLayoutView="100" workbookViewId="0">
      <selection sqref="A1:XFD1048576"/>
    </sheetView>
  </sheetViews>
  <sheetFormatPr defaultColWidth="9" defaultRowHeight="16.5"/>
  <cols>
    <col min="1" max="1" width="28.625" style="183" customWidth="1"/>
    <col min="2" max="2" width="13.625" style="183" customWidth="1"/>
    <col min="3" max="3" width="3.125" style="183" customWidth="1"/>
    <col min="4" max="4" width="47.625" style="183" customWidth="1"/>
    <col min="5" max="5" width="9" style="183"/>
    <col min="6" max="6" width="10.875" style="183" bestFit="1" customWidth="1"/>
    <col min="7" max="16384" width="9" style="183"/>
  </cols>
  <sheetData>
    <row r="1" spans="1:7" ht="25.5">
      <c r="A1" s="302" t="s">
        <v>197</v>
      </c>
      <c r="B1" s="302"/>
      <c r="C1" s="302"/>
      <c r="D1" s="302"/>
    </row>
    <row r="2" spans="1:7" ht="25.5">
      <c r="A2" s="303" t="s">
        <v>198</v>
      </c>
      <c r="B2" s="303"/>
      <c r="C2" s="303"/>
      <c r="D2" s="303"/>
    </row>
    <row r="3" spans="1:7" ht="25.5">
      <c r="A3" s="304" t="s">
        <v>210</v>
      </c>
      <c r="B3" s="304"/>
      <c r="C3" s="304"/>
      <c r="D3" s="304"/>
    </row>
    <row r="4" spans="1:7" ht="18.75" customHeight="1">
      <c r="A4" s="305" t="s">
        <v>199</v>
      </c>
      <c r="B4" s="305"/>
      <c r="C4" s="305"/>
      <c r="D4" s="305"/>
      <c r="G4" s="183" t="s">
        <v>200</v>
      </c>
    </row>
    <row r="5" spans="1:7" ht="21.75" customHeight="1">
      <c r="A5" s="184"/>
      <c r="B5" s="184"/>
      <c r="C5" s="184"/>
      <c r="D5" s="185" t="s">
        <v>201</v>
      </c>
    </row>
    <row r="6" spans="1:7" ht="30.75" customHeight="1">
      <c r="A6" s="186" t="s">
        <v>202</v>
      </c>
      <c r="B6" s="186" t="s">
        <v>203</v>
      </c>
      <c r="C6" s="306" t="s">
        <v>204</v>
      </c>
      <c r="D6" s="307"/>
    </row>
    <row r="7" spans="1:7" ht="52.5" customHeight="1">
      <c r="A7" s="187" t="s">
        <v>205</v>
      </c>
      <c r="B7" s="188">
        <v>900</v>
      </c>
      <c r="C7" s="308" t="s">
        <v>206</v>
      </c>
      <c r="D7" s="309"/>
      <c r="F7" s="189"/>
    </row>
    <row r="8" spans="1:7" ht="33" customHeight="1">
      <c r="A8" s="190"/>
      <c r="B8" s="191"/>
      <c r="C8" s="192"/>
      <c r="D8" s="193"/>
      <c r="F8" s="189"/>
    </row>
    <row r="9" spans="1:7" ht="33" customHeight="1">
      <c r="A9" s="194"/>
      <c r="B9" s="191"/>
      <c r="C9" s="192"/>
      <c r="D9" s="193"/>
      <c r="F9" s="189"/>
    </row>
    <row r="10" spans="1:7" ht="33" customHeight="1">
      <c r="A10" s="194"/>
      <c r="B10" s="191"/>
      <c r="C10" s="192"/>
      <c r="D10" s="193"/>
      <c r="F10" s="189"/>
    </row>
    <row r="11" spans="1:7" ht="33" customHeight="1">
      <c r="A11" s="194"/>
      <c r="B11" s="191"/>
      <c r="C11" s="195"/>
      <c r="D11" s="196"/>
      <c r="F11" s="189"/>
    </row>
    <row r="12" spans="1:7" ht="36" customHeight="1">
      <c r="A12" s="197" t="s">
        <v>207</v>
      </c>
      <c r="B12" s="198">
        <f>SUM(B7:B11)</f>
        <v>900</v>
      </c>
      <c r="C12" s="299" t="s">
        <v>208</v>
      </c>
      <c r="D12" s="300"/>
      <c r="F12" s="189"/>
    </row>
    <row r="13" spans="1:7">
      <c r="A13" s="301" t="s">
        <v>209</v>
      </c>
      <c r="B13" s="301"/>
      <c r="C13" s="301"/>
      <c r="D13" s="301"/>
      <c r="F13" s="189"/>
    </row>
    <row r="14" spans="1:7" ht="33.75" customHeight="1">
      <c r="A14" s="301"/>
      <c r="B14" s="301"/>
      <c r="C14" s="301"/>
      <c r="D14" s="301"/>
      <c r="F14" s="189"/>
    </row>
    <row r="15" spans="1:7">
      <c r="F15" s="189"/>
    </row>
    <row r="16" spans="1:7">
      <c r="F16" s="189"/>
    </row>
    <row r="17" spans="6:6">
      <c r="F17" s="189"/>
    </row>
    <row r="18" spans="6:6">
      <c r="F18" s="189"/>
    </row>
    <row r="19" spans="6:6">
      <c r="F19" s="189"/>
    </row>
    <row r="20" spans="6:6">
      <c r="F20" s="189"/>
    </row>
    <row r="21" spans="6:6">
      <c r="F21" s="189"/>
    </row>
    <row r="22" spans="6:6">
      <c r="F22" s="189"/>
    </row>
    <row r="23" spans="6:6">
      <c r="F23" s="189"/>
    </row>
    <row r="24" spans="6:6">
      <c r="F24" s="189"/>
    </row>
    <row r="25" spans="6:6">
      <c r="F25" s="189"/>
    </row>
    <row r="26" spans="6:6">
      <c r="F26" s="189"/>
    </row>
    <row r="27" spans="6:6">
      <c r="F27" s="189"/>
    </row>
    <row r="28" spans="6:6" ht="30.75" customHeight="1">
      <c r="F28" s="189">
        <f>SUM(F7:F14)</f>
        <v>0</v>
      </c>
    </row>
    <row r="29" spans="6:6" ht="39.75" customHeight="1"/>
  </sheetData>
  <mergeCells count="9">
    <mergeCell ref="C12:D12"/>
    <mergeCell ref="A13:D13"/>
    <mergeCell ref="A14:D14"/>
    <mergeCell ref="A1:D1"/>
    <mergeCell ref="A2:D2"/>
    <mergeCell ref="A3:D3"/>
    <mergeCell ref="A4:D4"/>
    <mergeCell ref="C6:D6"/>
    <mergeCell ref="C7:D7"/>
  </mergeCells>
  <phoneticPr fontId="4" type="noConversion"/>
  <printOptions horizontalCentered="1"/>
  <pageMargins left="0.47244094488188981" right="0.47244094488188981" top="0.39370078740157483" bottom="0.59055118110236227" header="0.39370078740157483" footer="0.39370078740157483"/>
  <pageSetup paperSize="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9">
    <pageSetUpPr fitToPage="1"/>
  </sheetPr>
  <dimension ref="A1:G84"/>
  <sheetViews>
    <sheetView showZeros="0" view="pageBreakPreview" zoomScaleNormal="100" zoomScaleSheetLayoutView="100" workbookViewId="0">
      <pane ySplit="7" topLeftCell="A8" activePane="bottomLeft" state="frozen"/>
      <selection activeCell="J4" sqref="J4"/>
      <selection pane="bottomLeft" sqref="A1:XFD1048576"/>
    </sheetView>
  </sheetViews>
  <sheetFormatPr defaultRowHeight="24" customHeight="1"/>
  <cols>
    <col min="1" max="2" width="10.25" style="92" customWidth="1"/>
    <col min="3" max="3" width="24.5" style="92" customWidth="1"/>
    <col min="4" max="6" width="10.25" style="92" customWidth="1"/>
    <col min="7" max="7" width="12.625" style="92" customWidth="1"/>
    <col min="8" max="16384" width="9" style="92"/>
  </cols>
  <sheetData>
    <row r="1" spans="1:7" ht="21.75" customHeight="1">
      <c r="A1" s="312" t="s">
        <v>211</v>
      </c>
      <c r="B1" s="312"/>
      <c r="C1" s="312"/>
      <c r="D1" s="312"/>
      <c r="E1" s="312"/>
      <c r="F1" s="312"/>
      <c r="G1" s="312"/>
    </row>
    <row r="2" spans="1:7" ht="21.75" customHeight="1">
      <c r="A2" s="312" t="s">
        <v>212</v>
      </c>
      <c r="B2" s="312"/>
      <c r="C2" s="312"/>
      <c r="D2" s="312"/>
      <c r="E2" s="312"/>
      <c r="F2" s="312"/>
      <c r="G2" s="312"/>
    </row>
    <row r="3" spans="1:7" ht="21.75" customHeight="1">
      <c r="A3" s="313" t="s">
        <v>213</v>
      </c>
      <c r="B3" s="313"/>
      <c r="C3" s="313"/>
      <c r="D3" s="313"/>
      <c r="E3" s="313"/>
      <c r="F3" s="313"/>
      <c r="G3" s="313"/>
    </row>
    <row r="4" spans="1:7" ht="16.5">
      <c r="A4" s="314" t="s">
        <v>214</v>
      </c>
      <c r="B4" s="314"/>
      <c r="C4" s="314"/>
      <c r="D4" s="314"/>
      <c r="E4" s="314"/>
      <c r="F4" s="314"/>
      <c r="G4" s="314"/>
    </row>
    <row r="5" spans="1:7" ht="23.25" customHeight="1">
      <c r="B5" s="199"/>
      <c r="C5" s="199"/>
      <c r="D5" s="199"/>
      <c r="E5" s="199"/>
      <c r="F5" s="199"/>
      <c r="G5" s="200" t="s">
        <v>215</v>
      </c>
    </row>
    <row r="6" spans="1:7" s="201" customFormat="1" ht="24" customHeight="1">
      <c r="A6" s="315" t="s">
        <v>216</v>
      </c>
      <c r="B6" s="315" t="s">
        <v>217</v>
      </c>
      <c r="C6" s="315" t="s">
        <v>218</v>
      </c>
      <c r="D6" s="317" t="s">
        <v>219</v>
      </c>
      <c r="E6" s="318"/>
      <c r="F6" s="318"/>
      <c r="G6" s="319"/>
    </row>
    <row r="7" spans="1:7" s="201" customFormat="1" ht="36" customHeight="1">
      <c r="A7" s="316"/>
      <c r="B7" s="316"/>
      <c r="C7" s="316"/>
      <c r="D7" s="202" t="s">
        <v>220</v>
      </c>
      <c r="E7" s="203" t="s">
        <v>221</v>
      </c>
      <c r="F7" s="204" t="s">
        <v>222</v>
      </c>
      <c r="G7" s="204" t="s">
        <v>223</v>
      </c>
    </row>
    <row r="8" spans="1:7" s="155" customFormat="1" ht="21" hidden="1" customHeight="1">
      <c r="A8" s="205">
        <f>SUM(A9:A14)</f>
        <v>0</v>
      </c>
      <c r="B8" s="205">
        <f>SUM(B9:B14)</f>
        <v>0</v>
      </c>
      <c r="C8" s="206" t="s">
        <v>224</v>
      </c>
      <c r="D8" s="205">
        <f t="shared" ref="D8:D51" si="0">SUM(E8:G8)</f>
        <v>0</v>
      </c>
      <c r="E8" s="205">
        <f>SUM(E9:E14)</f>
        <v>0</v>
      </c>
      <c r="F8" s="205">
        <f>SUM(F9:F14)</f>
        <v>0</v>
      </c>
      <c r="G8" s="205">
        <f>SUM(G9:G14)</f>
        <v>0</v>
      </c>
    </row>
    <row r="9" spans="1:7" ht="21" hidden="1" customHeight="1">
      <c r="A9" s="207"/>
      <c r="B9" s="207"/>
      <c r="C9" s="208" t="s">
        <v>225</v>
      </c>
      <c r="D9" s="207">
        <f t="shared" si="0"/>
        <v>0</v>
      </c>
      <c r="E9" s="207"/>
      <c r="F9" s="207"/>
      <c r="G9" s="207"/>
    </row>
    <row r="10" spans="1:7" ht="21" hidden="1" customHeight="1">
      <c r="A10" s="207"/>
      <c r="B10" s="207"/>
      <c r="C10" s="208" t="s">
        <v>226</v>
      </c>
      <c r="D10" s="207">
        <f t="shared" si="0"/>
        <v>0</v>
      </c>
      <c r="E10" s="207"/>
      <c r="F10" s="207"/>
      <c r="G10" s="207"/>
    </row>
    <row r="11" spans="1:7" ht="21" hidden="1" customHeight="1">
      <c r="A11" s="207"/>
      <c r="B11" s="207"/>
      <c r="C11" s="208" t="s">
        <v>227</v>
      </c>
      <c r="D11" s="207">
        <f t="shared" si="0"/>
        <v>0</v>
      </c>
      <c r="E11" s="207"/>
      <c r="F11" s="207"/>
      <c r="G11" s="207"/>
    </row>
    <row r="12" spans="1:7" ht="21" hidden="1" customHeight="1">
      <c r="A12" s="207"/>
      <c r="B12" s="207"/>
      <c r="C12" s="208" t="s">
        <v>228</v>
      </c>
      <c r="D12" s="207">
        <f t="shared" si="0"/>
        <v>0</v>
      </c>
      <c r="E12" s="207"/>
      <c r="F12" s="207"/>
      <c r="G12" s="207"/>
    </row>
    <row r="13" spans="1:7" ht="21" hidden="1" customHeight="1">
      <c r="A13" s="207"/>
      <c r="B13" s="207"/>
      <c r="C13" s="208" t="s">
        <v>229</v>
      </c>
      <c r="D13" s="207">
        <f t="shared" si="0"/>
        <v>0</v>
      </c>
      <c r="E13" s="207"/>
      <c r="F13" s="207"/>
      <c r="G13" s="207"/>
    </row>
    <row r="14" spans="1:7" ht="21" hidden="1" customHeight="1">
      <c r="A14" s="207"/>
      <c r="B14" s="207"/>
      <c r="C14" s="208" t="s">
        <v>230</v>
      </c>
      <c r="D14" s="207">
        <f t="shared" si="0"/>
        <v>0</v>
      </c>
      <c r="E14" s="207"/>
      <c r="F14" s="207"/>
      <c r="G14" s="207"/>
    </row>
    <row r="15" spans="1:7" s="155" customFormat="1" ht="21" customHeight="1">
      <c r="A15" s="209">
        <f>SUM(A17:A25)</f>
        <v>62050</v>
      </c>
      <c r="B15" s="209">
        <f>SUM(B17:B25)</f>
        <v>83500</v>
      </c>
      <c r="C15" s="210" t="s">
        <v>231</v>
      </c>
      <c r="D15" s="209">
        <f t="shared" si="0"/>
        <v>92075</v>
      </c>
      <c r="E15" s="209">
        <f>SUM(E17:E25)</f>
        <v>92075</v>
      </c>
      <c r="F15" s="209">
        <f>SUM(F17:F25)</f>
        <v>0</v>
      </c>
      <c r="G15" s="209">
        <f>SUM(G17:G25)</f>
        <v>0</v>
      </c>
    </row>
    <row r="16" spans="1:7" s="155" customFormat="1" ht="21" hidden="1" customHeight="1">
      <c r="A16" s="209"/>
      <c r="B16" s="209"/>
      <c r="C16" s="208" t="s">
        <v>232</v>
      </c>
      <c r="D16" s="209"/>
      <c r="E16" s="209"/>
      <c r="F16" s="209"/>
      <c r="G16" s="209"/>
    </row>
    <row r="17" spans="1:7" ht="21" hidden="1" customHeight="1">
      <c r="A17" s="207"/>
      <c r="B17" s="207"/>
      <c r="C17" s="208" t="s">
        <v>233</v>
      </c>
      <c r="D17" s="207">
        <f t="shared" si="0"/>
        <v>0</v>
      </c>
      <c r="E17" s="207">
        <v>0</v>
      </c>
      <c r="F17" s="207"/>
      <c r="G17" s="207"/>
    </row>
    <row r="18" spans="1:7" ht="21" hidden="1" customHeight="1">
      <c r="A18" s="207"/>
      <c r="B18" s="207"/>
      <c r="C18" s="208" t="s">
        <v>234</v>
      </c>
      <c r="D18" s="207">
        <f t="shared" si="0"/>
        <v>0</v>
      </c>
      <c r="E18" s="207">
        <v>0</v>
      </c>
      <c r="F18" s="207"/>
      <c r="G18" s="207"/>
    </row>
    <row r="19" spans="1:7" ht="21" hidden="1" customHeight="1">
      <c r="A19" s="207"/>
      <c r="B19" s="207"/>
      <c r="C19" s="208" t="s">
        <v>235</v>
      </c>
      <c r="D19" s="207">
        <f t="shared" si="0"/>
        <v>0</v>
      </c>
      <c r="E19" s="207">
        <v>0</v>
      </c>
      <c r="F19" s="207"/>
      <c r="G19" s="207"/>
    </row>
    <row r="20" spans="1:7" ht="21" hidden="1" customHeight="1">
      <c r="A20" s="207"/>
      <c r="B20" s="207"/>
      <c r="C20" s="208" t="s">
        <v>236</v>
      </c>
      <c r="D20" s="207">
        <f t="shared" si="0"/>
        <v>0</v>
      </c>
      <c r="E20" s="207">
        <v>0</v>
      </c>
      <c r="F20" s="207"/>
      <c r="G20" s="207"/>
    </row>
    <row r="21" spans="1:7" ht="21" hidden="1" customHeight="1">
      <c r="A21" s="207"/>
      <c r="B21" s="207"/>
      <c r="C21" s="208" t="s">
        <v>237</v>
      </c>
      <c r="D21" s="207">
        <f t="shared" si="0"/>
        <v>0</v>
      </c>
      <c r="E21" s="207">
        <v>0</v>
      </c>
      <c r="F21" s="207"/>
      <c r="G21" s="207"/>
    </row>
    <row r="22" spans="1:7" ht="21" hidden="1" customHeight="1">
      <c r="A22" s="207"/>
      <c r="B22" s="207"/>
      <c r="C22" s="211" t="s">
        <v>238</v>
      </c>
      <c r="D22" s="207">
        <f t="shared" si="0"/>
        <v>0</v>
      </c>
      <c r="E22" s="207">
        <v>0</v>
      </c>
      <c r="F22" s="207"/>
      <c r="G22" s="207"/>
    </row>
    <row r="23" spans="1:7" ht="21" customHeight="1">
      <c r="A23" s="207">
        <v>61159</v>
      </c>
      <c r="B23" s="207">
        <v>77500</v>
      </c>
      <c r="C23" s="208" t="s">
        <v>239</v>
      </c>
      <c r="D23" s="207">
        <f t="shared" si="0"/>
        <v>86075</v>
      </c>
      <c r="E23" s="207">
        <f>(28000-1300)+(59000-400-925)+1300+400</f>
        <v>86075</v>
      </c>
      <c r="F23" s="207"/>
      <c r="G23" s="207"/>
    </row>
    <row r="24" spans="1:7" ht="21" customHeight="1">
      <c r="A24" s="207">
        <v>0</v>
      </c>
      <c r="B24" s="207">
        <v>2800</v>
      </c>
      <c r="C24" s="208" t="s">
        <v>240</v>
      </c>
      <c r="D24" s="207">
        <f t="shared" si="0"/>
        <v>900</v>
      </c>
      <c r="E24" s="207">
        <v>900</v>
      </c>
      <c r="F24" s="207"/>
      <c r="G24" s="207"/>
    </row>
    <row r="25" spans="1:7" ht="21" customHeight="1">
      <c r="A25" s="207">
        <v>891</v>
      </c>
      <c r="B25" s="207">
        <v>3200</v>
      </c>
      <c r="C25" s="208" t="s">
        <v>241</v>
      </c>
      <c r="D25" s="207">
        <f t="shared" si="0"/>
        <v>5100</v>
      </c>
      <c r="E25" s="207">
        <v>5100</v>
      </c>
      <c r="F25" s="207"/>
      <c r="G25" s="207"/>
    </row>
    <row r="26" spans="1:7" s="155" customFormat="1" ht="21" customHeight="1">
      <c r="A26" s="209">
        <f>SUM(A27:A28)</f>
        <v>14</v>
      </c>
      <c r="B26" s="209">
        <f>SUM(B27:B28)</f>
        <v>0</v>
      </c>
      <c r="C26" s="210" t="s">
        <v>242</v>
      </c>
      <c r="D26" s="209">
        <f t="shared" si="0"/>
        <v>0</v>
      </c>
      <c r="E26" s="209">
        <f>SUM(E27:E28)</f>
        <v>0</v>
      </c>
      <c r="F26" s="209">
        <f>SUM(F27:F28)</f>
        <v>0</v>
      </c>
      <c r="G26" s="209">
        <f>SUM(G27:G28)</f>
        <v>0</v>
      </c>
    </row>
    <row r="27" spans="1:7" ht="21" hidden="1" customHeight="1">
      <c r="A27" s="207"/>
      <c r="B27" s="207"/>
      <c r="C27" s="208" t="s">
        <v>243</v>
      </c>
      <c r="D27" s="207">
        <f t="shared" si="0"/>
        <v>0</v>
      </c>
      <c r="E27" s="207"/>
      <c r="F27" s="207"/>
      <c r="G27" s="207"/>
    </row>
    <row r="28" spans="1:7" ht="21" customHeight="1">
      <c r="A28" s="207">
        <v>14</v>
      </c>
      <c r="B28" s="207"/>
      <c r="C28" s="208" t="s">
        <v>244</v>
      </c>
      <c r="D28" s="207">
        <f t="shared" si="0"/>
        <v>0</v>
      </c>
      <c r="E28" s="207"/>
      <c r="F28" s="207"/>
      <c r="G28" s="207"/>
    </row>
    <row r="29" spans="1:7" s="155" customFormat="1" ht="33" hidden="1">
      <c r="A29" s="209">
        <f>SUM(A30:A34)</f>
        <v>0</v>
      </c>
      <c r="B29" s="209">
        <f>SUM(B30:B34)</f>
        <v>0</v>
      </c>
      <c r="C29" s="212" t="s">
        <v>245</v>
      </c>
      <c r="D29" s="209">
        <f t="shared" si="0"/>
        <v>0</v>
      </c>
      <c r="E29" s="209">
        <f>SUM(E30:E34)</f>
        <v>0</v>
      </c>
      <c r="F29" s="209">
        <f>SUM(F30:F34)</f>
        <v>0</v>
      </c>
      <c r="G29" s="209">
        <f>SUM(G30:G34)</f>
        <v>0</v>
      </c>
    </row>
    <row r="30" spans="1:7" ht="21" hidden="1" customHeight="1">
      <c r="A30" s="207"/>
      <c r="B30" s="207"/>
      <c r="C30" s="213" t="s">
        <v>246</v>
      </c>
      <c r="D30" s="207"/>
      <c r="E30" s="207"/>
      <c r="F30" s="207"/>
      <c r="G30" s="207"/>
    </row>
    <row r="31" spans="1:7" s="155" customFormat="1" ht="21" hidden="1" customHeight="1">
      <c r="A31" s="209"/>
      <c r="B31" s="209"/>
      <c r="C31" s="208" t="s">
        <v>247</v>
      </c>
      <c r="D31" s="209"/>
      <c r="E31" s="209"/>
      <c r="F31" s="209"/>
      <c r="G31" s="209"/>
    </row>
    <row r="32" spans="1:7" ht="21" hidden="1" customHeight="1">
      <c r="A32" s="207"/>
      <c r="B32" s="207"/>
      <c r="C32" s="208" t="s">
        <v>248</v>
      </c>
      <c r="D32" s="207">
        <f t="shared" si="0"/>
        <v>0</v>
      </c>
      <c r="E32" s="207"/>
      <c r="F32" s="207"/>
      <c r="G32" s="207"/>
    </row>
    <row r="33" spans="1:7" ht="21" hidden="1" customHeight="1">
      <c r="A33" s="207"/>
      <c r="B33" s="207"/>
      <c r="C33" s="208" t="s">
        <v>249</v>
      </c>
      <c r="D33" s="207"/>
      <c r="E33" s="207"/>
      <c r="F33" s="207"/>
      <c r="G33" s="207"/>
    </row>
    <row r="34" spans="1:7" ht="21" hidden="1" customHeight="1">
      <c r="A34" s="207"/>
      <c r="B34" s="207"/>
      <c r="C34" s="208" t="s">
        <v>250</v>
      </c>
      <c r="D34" s="207">
        <f t="shared" si="0"/>
        <v>0</v>
      </c>
      <c r="E34" s="207"/>
      <c r="F34" s="207"/>
      <c r="G34" s="207"/>
    </row>
    <row r="35" spans="1:7" s="155" customFormat="1" ht="33" hidden="1">
      <c r="A35" s="209">
        <f>SUM(A36:A37)</f>
        <v>0</v>
      </c>
      <c r="B35" s="209">
        <f>SUM(B36:B37)</f>
        <v>0</v>
      </c>
      <c r="C35" s="212" t="s">
        <v>251</v>
      </c>
      <c r="D35" s="209">
        <f t="shared" si="0"/>
        <v>0</v>
      </c>
      <c r="E35" s="209">
        <f>SUM(E36:E37)</f>
        <v>0</v>
      </c>
      <c r="F35" s="209">
        <f>SUM(F36:F37)</f>
        <v>0</v>
      </c>
      <c r="G35" s="209">
        <f>SUM(G36:G37)</f>
        <v>0</v>
      </c>
    </row>
    <row r="36" spans="1:7" ht="21" hidden="1" customHeight="1">
      <c r="A36" s="207"/>
      <c r="B36" s="207"/>
      <c r="C36" s="208" t="s">
        <v>252</v>
      </c>
      <c r="D36" s="207">
        <f t="shared" si="0"/>
        <v>0</v>
      </c>
      <c r="E36" s="207"/>
      <c r="F36" s="207"/>
      <c r="G36" s="207"/>
    </row>
    <row r="37" spans="1:7" ht="21" hidden="1" customHeight="1">
      <c r="A37" s="207"/>
      <c r="B37" s="207"/>
      <c r="C37" s="208" t="s">
        <v>253</v>
      </c>
      <c r="D37" s="207">
        <f t="shared" si="0"/>
        <v>0</v>
      </c>
      <c r="E37" s="207"/>
      <c r="F37" s="207"/>
      <c r="G37" s="207"/>
    </row>
    <row r="38" spans="1:7" s="155" customFormat="1" ht="21" hidden="1" customHeight="1">
      <c r="A38" s="209">
        <f>SUM(A39:A42)</f>
        <v>0</v>
      </c>
      <c r="B38" s="209">
        <f>SUM(B39:B42)</f>
        <v>0</v>
      </c>
      <c r="C38" s="210" t="s">
        <v>254</v>
      </c>
      <c r="D38" s="209">
        <f t="shared" si="0"/>
        <v>0</v>
      </c>
      <c r="E38" s="209">
        <f>SUM(E39:E42)</f>
        <v>0</v>
      </c>
      <c r="F38" s="209">
        <f>SUM(F39:F42)</f>
        <v>0</v>
      </c>
      <c r="G38" s="209">
        <f>SUM(G39:G42)</f>
        <v>0</v>
      </c>
    </row>
    <row r="39" spans="1:7" s="155" customFormat="1" ht="21" hidden="1" customHeight="1">
      <c r="A39" s="209"/>
      <c r="B39" s="209"/>
      <c r="C39" s="208" t="s">
        <v>255</v>
      </c>
      <c r="D39" s="209"/>
      <c r="E39" s="209"/>
      <c r="F39" s="209"/>
      <c r="G39" s="209"/>
    </row>
    <row r="40" spans="1:7" ht="21" hidden="1" customHeight="1">
      <c r="A40" s="207"/>
      <c r="B40" s="207"/>
      <c r="C40" s="208" t="s">
        <v>256</v>
      </c>
      <c r="D40" s="207">
        <f t="shared" si="0"/>
        <v>0</v>
      </c>
      <c r="E40" s="207"/>
      <c r="F40" s="207"/>
      <c r="G40" s="207"/>
    </row>
    <row r="41" spans="1:7" ht="21" hidden="1" customHeight="1">
      <c r="A41" s="207"/>
      <c r="B41" s="207"/>
      <c r="C41" s="208" t="s">
        <v>257</v>
      </c>
      <c r="D41" s="207"/>
      <c r="E41" s="207"/>
      <c r="F41" s="207"/>
      <c r="G41" s="207"/>
    </row>
    <row r="42" spans="1:7" ht="21" hidden="1" customHeight="1">
      <c r="A42" s="214"/>
      <c r="B42" s="214"/>
      <c r="C42" s="215" t="s">
        <v>258</v>
      </c>
      <c r="D42" s="214">
        <f t="shared" si="0"/>
        <v>0</v>
      </c>
      <c r="E42" s="214"/>
      <c r="F42" s="214"/>
      <c r="G42" s="214"/>
    </row>
    <row r="43" spans="1:7" s="155" customFormat="1" ht="56.1" customHeight="1">
      <c r="A43" s="209">
        <f>SUM(A44:A47)</f>
        <v>124016</v>
      </c>
      <c r="B43" s="209">
        <f>SUM(B44:B47)</f>
        <v>571964</v>
      </c>
      <c r="C43" s="212" t="s">
        <v>259</v>
      </c>
      <c r="D43" s="209">
        <f t="shared" si="0"/>
        <v>575650</v>
      </c>
      <c r="E43" s="209">
        <f>SUM(E44:E47)</f>
        <v>575650</v>
      </c>
      <c r="F43" s="209">
        <f>SUM(F44:F47)</f>
        <v>0</v>
      </c>
      <c r="G43" s="209">
        <f>SUM(G44:G47)</f>
        <v>0</v>
      </c>
    </row>
    <row r="44" spans="1:7" ht="21" hidden="1" customHeight="1">
      <c r="A44" s="207"/>
      <c r="B44" s="207"/>
      <c r="C44" s="208" t="s">
        <v>260</v>
      </c>
      <c r="D44" s="207">
        <f t="shared" si="0"/>
        <v>0</v>
      </c>
      <c r="E44" s="207">
        <v>0</v>
      </c>
      <c r="F44" s="207"/>
      <c r="G44" s="207"/>
    </row>
    <row r="45" spans="1:7" ht="21" customHeight="1">
      <c r="A45" s="207">
        <v>124016</v>
      </c>
      <c r="B45" s="207">
        <v>571964</v>
      </c>
      <c r="C45" s="208" t="s">
        <v>261</v>
      </c>
      <c r="D45" s="207">
        <f t="shared" si="0"/>
        <v>575650</v>
      </c>
      <c r="E45" s="207">
        <f>(575650-9000)+9000</f>
        <v>575650</v>
      </c>
      <c r="F45" s="207"/>
      <c r="G45" s="207"/>
    </row>
    <row r="46" spans="1:7" ht="21" hidden="1" customHeight="1">
      <c r="A46" s="207"/>
      <c r="B46" s="207"/>
      <c r="C46" s="208" t="s">
        <v>262</v>
      </c>
      <c r="D46" s="207">
        <f t="shared" si="0"/>
        <v>0</v>
      </c>
      <c r="E46" s="207">
        <v>0</v>
      </c>
      <c r="F46" s="207"/>
      <c r="G46" s="207"/>
    </row>
    <row r="47" spans="1:7" ht="33" hidden="1">
      <c r="A47" s="207"/>
      <c r="B47" s="207"/>
      <c r="C47" s="211" t="s">
        <v>263</v>
      </c>
      <c r="D47" s="207">
        <f t="shared" si="0"/>
        <v>0</v>
      </c>
      <c r="E47" s="207">
        <v>0</v>
      </c>
      <c r="F47" s="207"/>
      <c r="G47" s="207"/>
    </row>
    <row r="48" spans="1:7" s="155" customFormat="1" ht="33" hidden="1">
      <c r="A48" s="209">
        <f>SUM(A49)</f>
        <v>0</v>
      </c>
      <c r="B48" s="209">
        <f>SUM(B49)</f>
        <v>0</v>
      </c>
      <c r="C48" s="212" t="s">
        <v>264</v>
      </c>
      <c r="D48" s="209">
        <f t="shared" si="0"/>
        <v>0</v>
      </c>
      <c r="E48" s="209">
        <f>SUM(E49)</f>
        <v>0</v>
      </c>
      <c r="F48" s="209">
        <f>SUM(F49)</f>
        <v>0</v>
      </c>
      <c r="G48" s="209">
        <f>SUM(G49)</f>
        <v>0</v>
      </c>
    </row>
    <row r="49" spans="1:7" ht="21" hidden="1" customHeight="1">
      <c r="A49" s="207"/>
      <c r="B49" s="207"/>
      <c r="C49" s="208" t="s">
        <v>265</v>
      </c>
      <c r="D49" s="207">
        <f t="shared" si="0"/>
        <v>0</v>
      </c>
      <c r="E49" s="207"/>
      <c r="F49" s="207"/>
      <c r="G49" s="207"/>
    </row>
    <row r="50" spans="1:7" s="155" customFormat="1" ht="21" customHeight="1">
      <c r="A50" s="209">
        <f>SUM(A51)</f>
        <v>2031</v>
      </c>
      <c r="B50" s="209">
        <f>SUM(B51)</f>
        <v>0</v>
      </c>
      <c r="C50" s="210" t="s">
        <v>266</v>
      </c>
      <c r="D50" s="209">
        <f t="shared" si="0"/>
        <v>0</v>
      </c>
      <c r="E50" s="209">
        <f>SUM(E51)</f>
        <v>0</v>
      </c>
      <c r="F50" s="209">
        <f>SUM(F51)</f>
        <v>0</v>
      </c>
      <c r="G50" s="209">
        <f>SUM(G51)</f>
        <v>0</v>
      </c>
    </row>
    <row r="51" spans="1:7" ht="21" customHeight="1">
      <c r="A51" s="207">
        <v>2031</v>
      </c>
      <c r="B51" s="207"/>
      <c r="C51" s="208" t="s">
        <v>267</v>
      </c>
      <c r="D51" s="207">
        <f t="shared" si="0"/>
        <v>0</v>
      </c>
      <c r="E51" s="207"/>
      <c r="F51" s="207"/>
      <c r="G51" s="207"/>
    </row>
    <row r="52" spans="1:7" ht="21" customHeight="1">
      <c r="A52" s="207"/>
      <c r="B52" s="207"/>
      <c r="C52" s="216"/>
      <c r="D52" s="207"/>
      <c r="E52" s="207"/>
      <c r="F52" s="207"/>
      <c r="G52" s="207"/>
    </row>
    <row r="53" spans="1:7" s="155" customFormat="1" ht="21" customHeight="1">
      <c r="A53" s="217">
        <f>SUM(A8,A15,A26,A29,A35,A38,A43,A48,A50)-1</f>
        <v>188110</v>
      </c>
      <c r="B53" s="217">
        <f>SUM(B8,B15,B26,B29,B35,B38,B43,B48,B50)</f>
        <v>655464</v>
      </c>
      <c r="C53" s="218" t="s">
        <v>220</v>
      </c>
      <c r="D53" s="217">
        <f>SUM(E53:G53)</f>
        <v>667725</v>
      </c>
      <c r="E53" s="217">
        <f>SUM(E8,E15,E26,E29,E35,E38,E43,E48,E50)</f>
        <v>667725</v>
      </c>
      <c r="F53" s="217">
        <f>SUM(F8,F15,F26,F29,F35,F38,F43,F48,F50)</f>
        <v>0</v>
      </c>
      <c r="G53" s="217">
        <f>SUM(G8,G15,G26,G29,G35,G38,G43,G48,G50)</f>
        <v>0</v>
      </c>
    </row>
    <row r="54" spans="1:7" ht="21" customHeight="1">
      <c r="A54" s="310" t="s">
        <v>268</v>
      </c>
      <c r="B54" s="310"/>
      <c r="C54" s="310"/>
      <c r="D54" s="310"/>
      <c r="E54" s="310"/>
      <c r="F54" s="310"/>
      <c r="G54" s="310"/>
    </row>
    <row r="55" spans="1:7" ht="50.1" customHeight="1">
      <c r="A55" s="311" t="s">
        <v>269</v>
      </c>
      <c r="B55" s="311"/>
      <c r="C55" s="311"/>
      <c r="D55" s="311"/>
      <c r="E55" s="311"/>
      <c r="F55" s="311"/>
      <c r="G55" s="311"/>
    </row>
    <row r="56" spans="1:7" ht="16.5"/>
    <row r="57" spans="1:7" ht="16.5"/>
    <row r="58" spans="1:7" ht="16.5"/>
    <row r="59" spans="1:7" ht="16.5"/>
    <row r="60" spans="1:7" ht="16.5"/>
    <row r="61" spans="1:7" ht="16.5"/>
    <row r="62" spans="1:7" ht="16.5"/>
    <row r="63" spans="1:7" ht="16.5"/>
    <row r="64" spans="1:7" ht="16.5"/>
    <row r="65" ht="16.5"/>
    <row r="66" ht="16.5"/>
    <row r="67" ht="16.5"/>
    <row r="68" ht="16.5"/>
    <row r="69" ht="16.5"/>
    <row r="70" ht="16.5"/>
    <row r="71" ht="16.5"/>
    <row r="72" ht="16.5"/>
    <row r="73" ht="16.5"/>
    <row r="74" ht="16.5"/>
    <row r="75" ht="16.5"/>
    <row r="76" ht="16.5"/>
    <row r="77" ht="16.5"/>
    <row r="78" ht="16.5"/>
    <row r="79" ht="16.5"/>
    <row r="80" ht="16.5"/>
    <row r="81" ht="16.5"/>
    <row r="82" ht="16.5"/>
    <row r="83" ht="16.5"/>
    <row r="84" ht="16.5"/>
  </sheetData>
  <mergeCells count="10">
    <mergeCell ref="A54:G54"/>
    <mergeCell ref="A55:G55"/>
    <mergeCell ref="A1:G1"/>
    <mergeCell ref="A2:G2"/>
    <mergeCell ref="A3:G3"/>
    <mergeCell ref="A4:G4"/>
    <mergeCell ref="A6:A7"/>
    <mergeCell ref="B6:B7"/>
    <mergeCell ref="C6:C7"/>
    <mergeCell ref="D6:G6"/>
  </mergeCells>
  <phoneticPr fontId="4" type="noConversion"/>
  <printOptions horizontalCentered="1"/>
  <pageMargins left="0.47244094488188981" right="0.47244094488188981" top="0.39370078740157483" bottom="0.59055118110236227" header="0.39370078740157483" footer="0.39370078740157483"/>
  <pageSetup paperSize="9" firstPageNumber="13" fitToHeight="0"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工作表8">
    <pageSetUpPr fitToPage="1"/>
  </sheetPr>
  <dimension ref="A1:G138"/>
  <sheetViews>
    <sheetView showZeros="0" view="pageBreakPreview" zoomScaleNormal="100" zoomScaleSheetLayoutView="100" workbookViewId="0">
      <pane xSplit="2" ySplit="6" topLeftCell="C7" activePane="bottomRight" state="frozenSplit"/>
      <selection activeCell="H14" sqref="H14"/>
      <selection pane="topRight" activeCell="H14" sqref="H14"/>
      <selection pane="bottomLeft" activeCell="H14" sqref="H14"/>
      <selection pane="bottomRight" sqref="A1:XFD1048576"/>
    </sheetView>
  </sheetViews>
  <sheetFormatPr defaultColWidth="14.125" defaultRowHeight="25.7" customHeight="1"/>
  <cols>
    <col min="1" max="1" width="15.625" style="225" customWidth="1"/>
    <col min="2" max="2" width="25.625" style="225" customWidth="1"/>
    <col min="3" max="4" width="15.625" style="225" customWidth="1"/>
    <col min="5" max="5" width="13.75" style="225" customWidth="1"/>
    <col min="6" max="16384" width="14.125" style="225"/>
  </cols>
  <sheetData>
    <row r="1" spans="1:7" s="2" customFormat="1" ht="26.45" customHeight="1">
      <c r="A1" s="320" t="s">
        <v>0</v>
      </c>
      <c r="B1" s="320"/>
      <c r="C1" s="320"/>
      <c r="D1" s="320"/>
      <c r="E1" s="320"/>
    </row>
    <row r="2" spans="1:7" s="2" customFormat="1" ht="24" customHeight="1">
      <c r="A2" s="320" t="s">
        <v>1</v>
      </c>
      <c r="B2" s="320"/>
      <c r="C2" s="320"/>
      <c r="D2" s="320"/>
      <c r="E2" s="320"/>
    </row>
    <row r="3" spans="1:7" s="2" customFormat="1" ht="24" customHeight="1">
      <c r="A3" s="321" t="s">
        <v>270</v>
      </c>
      <c r="B3" s="322"/>
      <c r="C3" s="322"/>
      <c r="D3" s="322"/>
      <c r="E3" s="322"/>
    </row>
    <row r="4" spans="1:7" s="2" customFormat="1" ht="20.100000000000001" customHeight="1">
      <c r="A4" s="245" t="s">
        <v>271</v>
      </c>
      <c r="B4" s="245"/>
      <c r="C4" s="245"/>
      <c r="D4" s="245"/>
      <c r="E4" s="245"/>
      <c r="F4" s="4"/>
      <c r="G4" s="4"/>
    </row>
    <row r="5" spans="1:7" s="2" customFormat="1" ht="16.5">
      <c r="B5" s="5"/>
      <c r="C5" s="219"/>
      <c r="D5" s="219"/>
      <c r="E5" s="220" t="s">
        <v>272</v>
      </c>
    </row>
    <row r="6" spans="1:7" ht="36" customHeight="1">
      <c r="A6" s="221" t="s">
        <v>273</v>
      </c>
      <c r="B6" s="222" t="s">
        <v>274</v>
      </c>
      <c r="C6" s="223" t="s">
        <v>275</v>
      </c>
      <c r="D6" s="221" t="s">
        <v>276</v>
      </c>
      <c r="E6" s="224" t="s">
        <v>277</v>
      </c>
    </row>
    <row r="7" spans="1:7" s="228" customFormat="1" ht="30" customHeight="1">
      <c r="A7" s="226">
        <f>SUM(A8,A13,A16)</f>
        <v>1412807</v>
      </c>
      <c r="B7" s="227" t="s">
        <v>278</v>
      </c>
      <c r="C7" s="226">
        <f>SUM(C8,C13,C16)</f>
        <v>1723752</v>
      </c>
      <c r="D7" s="226">
        <f>SUM(D8,D13,D16)</f>
        <v>1711064</v>
      </c>
      <c r="E7" s="226">
        <f>C7-D7</f>
        <v>12688</v>
      </c>
    </row>
    <row r="8" spans="1:7" ht="27.95" customHeight="1">
      <c r="A8" s="229">
        <f>SUM(A9:A12)</f>
        <v>1412807</v>
      </c>
      <c r="B8" s="230" t="s">
        <v>279</v>
      </c>
      <c r="C8" s="229">
        <f>SUM(C9:C12)</f>
        <v>1723752</v>
      </c>
      <c r="D8" s="229">
        <f>SUM(D9:D12)</f>
        <v>1711064</v>
      </c>
      <c r="E8" s="229">
        <f t="shared" ref="E8:E29" si="0">C8-D8</f>
        <v>12688</v>
      </c>
    </row>
    <row r="9" spans="1:7" ht="27.95" customHeight="1">
      <c r="A9" s="229">
        <v>1294787</v>
      </c>
      <c r="B9" s="231" t="s">
        <v>280</v>
      </c>
      <c r="C9" s="232">
        <v>1439340</v>
      </c>
      <c r="D9" s="232">
        <f>1456652-650000</f>
        <v>806652</v>
      </c>
      <c r="E9" s="229">
        <f t="shared" si="0"/>
        <v>632688</v>
      </c>
    </row>
    <row r="10" spans="1:7" ht="27.95" customHeight="1">
      <c r="A10" s="229">
        <v>118020</v>
      </c>
      <c r="B10" s="231" t="s">
        <v>281</v>
      </c>
      <c r="C10" s="232">
        <v>284412</v>
      </c>
      <c r="D10" s="232">
        <v>254412</v>
      </c>
      <c r="E10" s="229">
        <f t="shared" si="0"/>
        <v>30000</v>
      </c>
    </row>
    <row r="11" spans="1:7" ht="30" hidden="1" customHeight="1">
      <c r="A11" s="229"/>
      <c r="B11" s="231" t="s">
        <v>282</v>
      </c>
      <c r="C11" s="229"/>
      <c r="D11" s="229"/>
      <c r="E11" s="229">
        <f t="shared" si="0"/>
        <v>0</v>
      </c>
    </row>
    <row r="12" spans="1:7" ht="30" customHeight="1">
      <c r="A12" s="229"/>
      <c r="B12" s="233" t="s">
        <v>283</v>
      </c>
      <c r="C12" s="229"/>
      <c r="D12" s="229">
        <v>650000</v>
      </c>
      <c r="E12" s="229">
        <f t="shared" si="0"/>
        <v>-650000</v>
      </c>
    </row>
    <row r="13" spans="1:7" s="235" customFormat="1" ht="33" hidden="1">
      <c r="A13" s="229">
        <f>SUM(A14:A15)</f>
        <v>0</v>
      </c>
      <c r="B13" s="234" t="s">
        <v>284</v>
      </c>
      <c r="C13" s="229">
        <f>SUM(C14:C15)</f>
        <v>0</v>
      </c>
      <c r="D13" s="229">
        <f>SUM(D14:D15)</f>
        <v>0</v>
      </c>
      <c r="E13" s="229">
        <f t="shared" si="0"/>
        <v>0</v>
      </c>
    </row>
    <row r="14" spans="1:7" ht="30" hidden="1" customHeight="1">
      <c r="A14" s="229"/>
      <c r="B14" s="231" t="s">
        <v>285</v>
      </c>
      <c r="C14" s="229"/>
      <c r="D14" s="229"/>
      <c r="E14" s="229">
        <f t="shared" si="0"/>
        <v>0</v>
      </c>
    </row>
    <row r="15" spans="1:7" ht="30" hidden="1" customHeight="1">
      <c r="A15" s="229"/>
      <c r="B15" s="231" t="s">
        <v>286</v>
      </c>
      <c r="C15" s="229"/>
      <c r="D15" s="229"/>
      <c r="E15" s="229">
        <f t="shared" si="0"/>
        <v>0</v>
      </c>
    </row>
    <row r="16" spans="1:7" ht="30" hidden="1" customHeight="1">
      <c r="A16" s="229">
        <f>SUM(A17:A17)</f>
        <v>0</v>
      </c>
      <c r="B16" s="230" t="s">
        <v>287</v>
      </c>
      <c r="C16" s="229">
        <f>SUM(C17:C17)</f>
        <v>0</v>
      </c>
      <c r="D16" s="229">
        <f>SUM(D17:D17)</f>
        <v>0</v>
      </c>
      <c r="E16" s="229">
        <f t="shared" si="0"/>
        <v>0</v>
      </c>
    </row>
    <row r="17" spans="1:6" ht="30" hidden="1" customHeight="1">
      <c r="A17" s="229"/>
      <c r="B17" s="231" t="s">
        <v>288</v>
      </c>
      <c r="C17" s="229"/>
      <c r="D17" s="229"/>
      <c r="E17" s="229">
        <f t="shared" si="0"/>
        <v>0</v>
      </c>
    </row>
    <row r="18" spans="1:6" s="228" customFormat="1" ht="30" customHeight="1">
      <c r="A18" s="236">
        <f>A7</f>
        <v>1412807</v>
      </c>
      <c r="B18" s="237" t="s">
        <v>289</v>
      </c>
      <c r="C18" s="236">
        <f>C7</f>
        <v>1723752</v>
      </c>
      <c r="D18" s="236">
        <f>D7</f>
        <v>1711064</v>
      </c>
      <c r="E18" s="236">
        <f t="shared" si="0"/>
        <v>12688</v>
      </c>
    </row>
    <row r="19" spans="1:6" s="228" customFormat="1" ht="30" customHeight="1">
      <c r="A19" s="236">
        <f>SUM(A20,A24)</f>
        <v>66748</v>
      </c>
      <c r="B19" s="227" t="s">
        <v>290</v>
      </c>
      <c r="C19" s="236">
        <f>SUM(C20,C24)</f>
        <v>52087</v>
      </c>
      <c r="D19" s="236">
        <f>SUM(D20,D24)</f>
        <v>45030</v>
      </c>
      <c r="E19" s="236">
        <f t="shared" si="0"/>
        <v>7057</v>
      </c>
    </row>
    <row r="20" spans="1:6" ht="27.95" customHeight="1">
      <c r="A20" s="229">
        <f>SUM(A22:A23)</f>
        <v>59144</v>
      </c>
      <c r="B20" s="230" t="s">
        <v>291</v>
      </c>
      <c r="C20" s="229">
        <f>SUM(C22:C23)</f>
        <v>52087</v>
      </c>
      <c r="D20" s="229">
        <f>SUM(D22:D23)</f>
        <v>45030</v>
      </c>
      <c r="E20" s="229">
        <f t="shared" si="0"/>
        <v>7057</v>
      </c>
    </row>
    <row r="21" spans="1:6" ht="27.95" hidden="1" customHeight="1">
      <c r="A21" s="229"/>
      <c r="B21" s="238" t="s">
        <v>292</v>
      </c>
      <c r="C21" s="229"/>
      <c r="D21" s="229"/>
      <c r="E21" s="229"/>
    </row>
    <row r="22" spans="1:6" ht="27.95" customHeight="1">
      <c r="A22" s="229">
        <v>59144</v>
      </c>
      <c r="B22" s="238" t="s">
        <v>293</v>
      </c>
      <c r="C22" s="232">
        <v>52087</v>
      </c>
      <c r="D22" s="232">
        <v>45030</v>
      </c>
      <c r="E22" s="229">
        <f t="shared" si="0"/>
        <v>7057</v>
      </c>
      <c r="F22" s="239"/>
    </row>
    <row r="23" spans="1:6" ht="27.95" hidden="1" customHeight="1">
      <c r="A23" s="229"/>
      <c r="B23" s="231" t="s">
        <v>294</v>
      </c>
      <c r="C23" s="229"/>
      <c r="D23" s="229"/>
      <c r="E23" s="229">
        <f t="shared" si="0"/>
        <v>0</v>
      </c>
    </row>
    <row r="24" spans="1:6" ht="27.95" customHeight="1">
      <c r="A24" s="229">
        <f>SUM(A25:A25)</f>
        <v>7604</v>
      </c>
      <c r="B24" s="230" t="s">
        <v>295</v>
      </c>
      <c r="C24" s="229">
        <f>SUM(C25:C25)</f>
        <v>0</v>
      </c>
      <c r="D24" s="229">
        <f>SUM(D25:D25)</f>
        <v>0</v>
      </c>
      <c r="E24" s="229">
        <f t="shared" si="0"/>
        <v>0</v>
      </c>
    </row>
    <row r="25" spans="1:6" ht="27.95" customHeight="1">
      <c r="A25" s="229">
        <v>7604</v>
      </c>
      <c r="B25" s="231" t="s">
        <v>296</v>
      </c>
      <c r="C25" s="229"/>
      <c r="D25" s="229"/>
      <c r="E25" s="229">
        <f t="shared" si="0"/>
        <v>0</v>
      </c>
    </row>
    <row r="26" spans="1:6" s="228" customFormat="1" ht="30" customHeight="1">
      <c r="A26" s="236">
        <f>A27</f>
        <v>1346059</v>
      </c>
      <c r="B26" s="227" t="s">
        <v>297</v>
      </c>
      <c r="C26" s="236">
        <f>C27</f>
        <v>1671665</v>
      </c>
      <c r="D26" s="236">
        <f>D27</f>
        <v>1666034</v>
      </c>
      <c r="E26" s="236">
        <f t="shared" si="0"/>
        <v>5631</v>
      </c>
    </row>
    <row r="27" spans="1:6" ht="27.95" customHeight="1">
      <c r="A27" s="229">
        <f>SUM(A28:A28)</f>
        <v>1346059</v>
      </c>
      <c r="B27" s="230" t="s">
        <v>297</v>
      </c>
      <c r="C27" s="229">
        <f>SUM(C28:C28)</f>
        <v>1671665</v>
      </c>
      <c r="D27" s="229">
        <f>SUM(D28:D28)</f>
        <v>1666034</v>
      </c>
      <c r="E27" s="229">
        <f t="shared" si="0"/>
        <v>5631</v>
      </c>
    </row>
    <row r="28" spans="1:6" ht="27.95" customHeight="1">
      <c r="A28" s="229">
        <v>1346059</v>
      </c>
      <c r="B28" s="231" t="s">
        <v>297</v>
      </c>
      <c r="C28" s="229">
        <v>1671665</v>
      </c>
      <c r="D28" s="229">
        <v>1666034</v>
      </c>
      <c r="E28" s="229">
        <f t="shared" si="0"/>
        <v>5631</v>
      </c>
    </row>
    <row r="29" spans="1:6" s="228" customFormat="1" ht="39.950000000000003" customHeight="1">
      <c r="A29" s="240">
        <f>SUM(A19,A26)</f>
        <v>1412807</v>
      </c>
      <c r="B29" s="241" t="s">
        <v>298</v>
      </c>
      <c r="C29" s="240">
        <f>SUM(C19,C26)</f>
        <v>1723752</v>
      </c>
      <c r="D29" s="240">
        <f>SUM(D19,D26)</f>
        <v>1711064</v>
      </c>
      <c r="E29" s="240">
        <f t="shared" si="0"/>
        <v>12688</v>
      </c>
    </row>
    <row r="30" spans="1:6" s="242" customFormat="1" ht="59.25" customHeight="1">
      <c r="A30" s="323"/>
      <c r="B30" s="324"/>
      <c r="C30" s="324"/>
      <c r="D30" s="324"/>
      <c r="E30" s="324"/>
    </row>
    <row r="31" spans="1:6" ht="30" customHeight="1"/>
    <row r="32" spans="1:6" ht="30.6" customHeight="1"/>
    <row r="33" ht="30.6" customHeight="1"/>
    <row r="34" ht="30.6" customHeight="1"/>
    <row r="35" ht="30.6" customHeight="1"/>
    <row r="36" ht="30.6" customHeight="1"/>
    <row r="37" ht="30.6" customHeight="1"/>
    <row r="38" ht="30.6" customHeight="1"/>
    <row r="39" ht="30.6" customHeight="1"/>
    <row r="40" ht="30.6" customHeight="1"/>
    <row r="41" ht="30.6" customHeight="1"/>
    <row r="42" ht="30.6" customHeight="1"/>
    <row r="43" ht="30.6" customHeight="1"/>
    <row r="44" ht="30.6" customHeight="1"/>
    <row r="45" ht="30.6" customHeight="1"/>
    <row r="46" ht="30.6" customHeight="1"/>
    <row r="47" ht="30.6" customHeight="1"/>
    <row r="48" ht="30.6" customHeight="1"/>
    <row r="49" ht="30.6" customHeight="1"/>
    <row r="50" ht="30.6" customHeight="1"/>
    <row r="51" ht="30.6" customHeight="1"/>
    <row r="52" ht="30.6" customHeight="1"/>
    <row r="53" ht="30.6" customHeight="1"/>
    <row r="54" ht="30.6" customHeight="1"/>
    <row r="55" ht="30.6" customHeight="1"/>
    <row r="56" ht="30.6" customHeight="1"/>
    <row r="57" ht="30.6" customHeight="1"/>
    <row r="58" ht="30.6" customHeight="1"/>
    <row r="59" ht="30.6" customHeight="1"/>
    <row r="60" ht="30.6" customHeight="1"/>
    <row r="61" ht="30.6" customHeight="1"/>
    <row r="62" ht="30.6" customHeight="1"/>
    <row r="63" ht="30.6" customHeight="1"/>
    <row r="64" ht="30.6" customHeight="1"/>
    <row r="65" ht="30.6" customHeight="1"/>
    <row r="66" ht="30.6" customHeight="1"/>
    <row r="67" ht="30.6" customHeight="1"/>
    <row r="68" ht="30.6" customHeight="1"/>
    <row r="69" ht="30.6" customHeight="1"/>
    <row r="70" ht="30.6" customHeight="1"/>
    <row r="71" ht="30.6" customHeight="1"/>
    <row r="72" ht="30.6" customHeight="1"/>
    <row r="73" ht="30.6" customHeight="1"/>
    <row r="74" ht="30.6" customHeight="1"/>
    <row r="75" ht="30.6" customHeight="1"/>
    <row r="76" ht="30.6" customHeight="1"/>
    <row r="77" ht="30.6" customHeight="1"/>
    <row r="78" ht="30.6" customHeight="1"/>
    <row r="79" ht="30.6" customHeight="1"/>
    <row r="80" ht="30.6" customHeight="1"/>
    <row r="81" ht="30.6" customHeight="1"/>
    <row r="82" ht="30.6" customHeight="1"/>
    <row r="83" ht="30.6" customHeight="1"/>
    <row r="84" ht="30.6" customHeight="1"/>
    <row r="85" ht="30.6" customHeight="1"/>
    <row r="86" ht="30.6" customHeight="1"/>
    <row r="87" ht="30.6" customHeight="1"/>
    <row r="88" ht="30.6" customHeight="1"/>
    <row r="89" ht="30.6" customHeight="1"/>
    <row r="90" ht="30.6" customHeight="1"/>
    <row r="91" ht="30.6" customHeight="1"/>
    <row r="92" ht="30.6" customHeight="1"/>
    <row r="93" ht="30.6" customHeight="1"/>
    <row r="94" ht="30.6" customHeight="1"/>
    <row r="95" ht="30.6" customHeight="1"/>
    <row r="96" ht="30.6" customHeight="1"/>
    <row r="97" ht="30.6" customHeight="1"/>
    <row r="98" ht="30.6" customHeight="1"/>
    <row r="99" ht="30.6" customHeight="1"/>
    <row r="100" ht="30.6" customHeight="1"/>
    <row r="101" ht="30.6" customHeight="1"/>
    <row r="102" ht="30.6" customHeight="1"/>
    <row r="103" ht="30.6" customHeight="1"/>
    <row r="104" ht="30.6" customHeight="1"/>
    <row r="105" ht="30.6" customHeight="1"/>
    <row r="106" ht="30.6" customHeight="1"/>
    <row r="107" ht="30.6" customHeight="1"/>
    <row r="108" ht="30.6" customHeight="1"/>
    <row r="109" ht="30.6" customHeight="1"/>
    <row r="110" ht="30.6" customHeight="1"/>
    <row r="111" ht="30.6" customHeight="1"/>
    <row r="112" ht="30.6" customHeight="1"/>
    <row r="113" ht="30.6" customHeight="1"/>
    <row r="114" ht="30.6" customHeight="1"/>
    <row r="115" ht="30.6" customHeight="1"/>
    <row r="116" ht="30.6" customHeight="1"/>
    <row r="117" ht="30.6" customHeight="1"/>
    <row r="118" ht="30.6" customHeight="1"/>
    <row r="119" ht="30.6" customHeight="1"/>
    <row r="120" ht="30.6" customHeight="1"/>
    <row r="121" ht="30.6" customHeight="1"/>
    <row r="122" ht="30.6" customHeight="1"/>
    <row r="123" ht="30.6" customHeight="1"/>
    <row r="124" ht="30.6" customHeight="1"/>
    <row r="125" ht="30.6" customHeight="1"/>
    <row r="126" ht="30.6" customHeight="1"/>
    <row r="127" ht="30.6" customHeight="1"/>
    <row r="128" ht="30.6" customHeight="1"/>
    <row r="129" ht="30.6" customHeight="1"/>
    <row r="130" ht="30.6" customHeight="1"/>
    <row r="131" ht="30.6" customHeight="1"/>
    <row r="132" ht="30.6" customHeight="1"/>
    <row r="133" ht="30.6" customHeight="1"/>
    <row r="134" ht="30.6" customHeight="1"/>
    <row r="135" ht="30.6" customHeight="1"/>
    <row r="136" ht="30.6" customHeight="1"/>
    <row r="137" ht="30.6" customHeight="1"/>
    <row r="138" ht="30.6" customHeight="1"/>
  </sheetData>
  <mergeCells count="5">
    <mergeCell ref="A1:E1"/>
    <mergeCell ref="A2:E2"/>
    <mergeCell ref="A3:E3"/>
    <mergeCell ref="A4:E4"/>
    <mergeCell ref="A30:E30"/>
  </mergeCells>
  <phoneticPr fontId="4" type="noConversion"/>
  <printOptions horizontalCentered="1"/>
  <pageMargins left="0.47244094488188981" right="0.47244094488188981" top="0.39370078740157483" bottom="0.59055118110236227" header="0.39370078740157483" footer="0.39370078740157483"/>
  <pageSetup paperSize="9" firstPageNumber="11" fitToHeight="0" orientation="portrait" blackAndWhite="1"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9</vt:i4>
      </vt:variant>
      <vt:variant>
        <vt:lpstr>已命名的範圍</vt:lpstr>
      </vt:variant>
      <vt:variant>
        <vt:i4>13</vt:i4>
      </vt:variant>
    </vt:vector>
  </HeadingPairs>
  <TitlesOfParts>
    <vt:vector size="22" baseType="lpstr">
      <vt:lpstr>再生-1.基金來源、用途及餘絀預計表</vt:lpstr>
      <vt:lpstr>再生-2.現金流量預計表</vt:lpstr>
      <vt:lpstr>再生-3.基金來源明細表</vt:lpstr>
      <vt:lpstr>再生-4.基金用途明細表</vt:lpstr>
      <vt:lpstr>再生-5.單位(或計畫)成本分析表</vt:lpstr>
      <vt:lpstr>再生-6.5年來主要業務計畫分析表</vt:lpstr>
      <vt:lpstr>再生-7.媒體政策及業務宣導費彙計表</vt:lpstr>
      <vt:lpstr>再生-8.各項費用彙計表</vt:lpstr>
      <vt:lpstr>再生-9.預計平衡表</vt:lpstr>
      <vt:lpstr>'再生-1.基金來源、用途及餘絀預計表'!Print_Area</vt:lpstr>
      <vt:lpstr>'再生-2.現金流量預計表'!Print_Area</vt:lpstr>
      <vt:lpstr>'再生-3.基金來源明細表'!Print_Area</vt:lpstr>
      <vt:lpstr>'再生-4.基金用途明細表'!Print_Area</vt:lpstr>
      <vt:lpstr>'再生-5.單位(或計畫)成本分析表'!Print_Area</vt:lpstr>
      <vt:lpstr>'再生-6.5年來主要業務計畫分析表'!Print_Area</vt:lpstr>
      <vt:lpstr>'再生-7.媒體政策及業務宣導費彙計表'!Print_Area</vt:lpstr>
      <vt:lpstr>'再生-8.各項費用彙計表'!Print_Area</vt:lpstr>
      <vt:lpstr>'再生-9.預計平衡表'!Print_Area</vt:lpstr>
      <vt:lpstr>'再生-2.現金流量預計表'!Print_Titles</vt:lpstr>
      <vt:lpstr>'再生-4.基金用途明細表'!Print_Titles</vt:lpstr>
      <vt:lpstr>'再生-8.各項費用彙計表'!Print_Titles</vt:lpstr>
      <vt:lpstr>'再生-9.預計平衡表'!Print_Titles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魏淑雯</dc:creator>
  <cp:lastModifiedBy>魏淑雯</cp:lastModifiedBy>
  <cp:lastPrinted>2023-08-24T02:33:25Z</cp:lastPrinted>
  <dcterms:created xsi:type="dcterms:W3CDTF">2023-08-24T01:26:14Z</dcterms:created>
  <dcterms:modified xsi:type="dcterms:W3CDTF">2023-09-01T07:45:59Z</dcterms:modified>
</cp:coreProperties>
</file>